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EAF"/>
  <workbookPr/>
  <bookViews>
    <workbookView xWindow="3220" yWindow="680" windowWidth="21600" windowHeight="88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'Hárok1'!$A$1:$H$726</definedName>
  </definedNames>
  <calcPr fullCalcOnLoad="1"/>
</workbook>
</file>

<file path=xl/sharedStrings.xml><?xml version="1.0" encoding="utf-8"?>
<sst xmlns="http://schemas.openxmlformats.org/spreadsheetml/2006/main" count="1365" uniqueCount="485">
  <si>
    <t>OBSAH :</t>
  </si>
  <si>
    <t>Príjmy celkom</t>
  </si>
  <si>
    <t>z toho :</t>
  </si>
  <si>
    <t>Bežné príjmy</t>
  </si>
  <si>
    <t>Kapitálové príjmy</t>
  </si>
  <si>
    <t>Fin.operácie príjm.</t>
  </si>
  <si>
    <t>Výdavky celkom</t>
  </si>
  <si>
    <t>Bežné výdavky</t>
  </si>
  <si>
    <t>Kapitálové výdavky</t>
  </si>
  <si>
    <t>Fin.operácie výdav.</t>
  </si>
  <si>
    <t xml:space="preserve">2) Údaje o plnení rozpočtu v členení podľa rozpočtovej klasifikácie     </t>
  </si>
  <si>
    <t>%</t>
  </si>
  <si>
    <t>Daň z bytov</t>
  </si>
  <si>
    <t>Daň za psa</t>
  </si>
  <si>
    <t>Úroky z účtov</t>
  </si>
  <si>
    <t>Dotácia na pozemné komunik.</t>
  </si>
  <si>
    <t>Dotácia skladník CO</t>
  </si>
  <si>
    <t>Spolu</t>
  </si>
  <si>
    <t>Úrazové poistenie</t>
  </si>
  <si>
    <t>Invalidné poistenie</t>
  </si>
  <si>
    <t>Cestovné</t>
  </si>
  <si>
    <t>Stravovanie</t>
  </si>
  <si>
    <t>Prídel do SF</t>
  </si>
  <si>
    <t>Dohody o vykonaní práce</t>
  </si>
  <si>
    <t>Poistenie VŠZP</t>
  </si>
  <si>
    <t>Nemocenské poistenie</t>
  </si>
  <si>
    <t>Starobné poistenie</t>
  </si>
  <si>
    <t>Poistenie v nezamestnanosti</t>
  </si>
  <si>
    <t>Poistenie do RF</t>
  </si>
  <si>
    <t>Nemocenské dávky</t>
  </si>
  <si>
    <t>Všeobecný materiál</t>
  </si>
  <si>
    <t>Príplatok osobný</t>
  </si>
  <si>
    <t>Odmena</t>
  </si>
  <si>
    <t>VŠZP</t>
  </si>
  <si>
    <t>Energie</t>
  </si>
  <si>
    <t>Údržba DS</t>
  </si>
  <si>
    <t>Tarifný plat</t>
  </si>
  <si>
    <t>Osobný príplatok</t>
  </si>
  <si>
    <t>Stravné</t>
  </si>
  <si>
    <t>z toho:</t>
  </si>
  <si>
    <t>3) Bilancia aktív a pasív</t>
  </si>
  <si>
    <t>021 - budovy,stavby</t>
  </si>
  <si>
    <t>022 - stroje prístroje</t>
  </si>
  <si>
    <t>023 - dopr.prostr.</t>
  </si>
  <si>
    <t>031 - pozemky</t>
  </si>
  <si>
    <t>069 - akcie vodárne</t>
  </si>
  <si>
    <t>Pohľadávky OcU</t>
  </si>
  <si>
    <t>rozdiel</t>
  </si>
  <si>
    <t xml:space="preserve">                       poznámky</t>
  </si>
  <si>
    <t>318 - nedaň.predp.</t>
  </si>
  <si>
    <t>319 - daň.predpisy</t>
  </si>
  <si>
    <t>€</t>
  </si>
  <si>
    <t>Záväzky OcU</t>
  </si>
  <si>
    <t xml:space="preserve">331 - mzdy </t>
  </si>
  <si>
    <t xml:space="preserve">336 - odvody do poisťovní </t>
  </si>
  <si>
    <t xml:space="preserve">342 - daň </t>
  </si>
  <si>
    <t>379 - zrážky</t>
  </si>
  <si>
    <t>211- Pokladnica</t>
  </si>
  <si>
    <t>Hospodárenie fondov</t>
  </si>
  <si>
    <t>zúčtované</t>
  </si>
  <si>
    <t>zostatok</t>
  </si>
  <si>
    <t>vzdelávacie poukazy ZŠ</t>
  </si>
  <si>
    <t xml:space="preserve">rozpočet </t>
  </si>
  <si>
    <t>plnenie</t>
  </si>
  <si>
    <t>bežné príjmy obce</t>
  </si>
  <si>
    <t>kapitálové príjmy</t>
  </si>
  <si>
    <t>bežné výdavky obce</t>
  </si>
  <si>
    <t>kapitálové výdavky</t>
  </si>
  <si>
    <t>výsledok hospodárenia obce</t>
  </si>
  <si>
    <t>finančné operácie príjmové</t>
  </si>
  <si>
    <t>finančné operácie výdavkové</t>
  </si>
  <si>
    <t>Eur</t>
  </si>
  <si>
    <t xml:space="preserve">    a) počiatočný stav</t>
  </si>
  <si>
    <t xml:space="preserve">    d) konečný stav</t>
  </si>
  <si>
    <t>Rozpočet obce bol v priebehu roka upravovaný nasledovnými rozpočtovými opatreniami:</t>
  </si>
  <si>
    <t>Vratky</t>
  </si>
  <si>
    <t>Dotácia voľby</t>
  </si>
  <si>
    <t>Reprezentačné</t>
  </si>
  <si>
    <t>472 - záväzky zo sociálneho fondu</t>
  </si>
  <si>
    <t>Spolu prostriedky na bankových účtoch - 221</t>
  </si>
  <si>
    <t xml:space="preserve">                                  príjem</t>
  </si>
  <si>
    <t>voľby</t>
  </si>
  <si>
    <t>transfer na pozemné komunikácie</t>
  </si>
  <si>
    <t>transfer na životné prostredie</t>
  </si>
  <si>
    <t xml:space="preserve">transfer pre MŠ </t>
  </si>
  <si>
    <t>Celkové hospodárenie - príjmy</t>
  </si>
  <si>
    <t>Celkové hospodárenie - výdavky</t>
  </si>
  <si>
    <r>
      <t>Hodnota HM (€)</t>
    </r>
    <r>
      <rPr>
        <b/>
        <sz val="12"/>
        <rFont val="Courier"/>
        <family val="3"/>
      </rPr>
      <t xml:space="preserve">        </t>
    </r>
  </si>
  <si>
    <t xml:space="preserve">      Obstar. cena                     oprávky</t>
  </si>
  <si>
    <t>Karty, známky, poplatky</t>
  </si>
  <si>
    <t>Ostatné ZP</t>
  </si>
  <si>
    <t>daňové pohľadávky</t>
  </si>
  <si>
    <t>transfer na vojnové hroby</t>
  </si>
  <si>
    <t>transfery spolu</t>
  </si>
  <si>
    <t xml:space="preserve">                                     poskytnuté</t>
  </si>
  <si>
    <t>transfer Telovýchovná jednota</t>
  </si>
  <si>
    <t xml:space="preserve">Bežný rozpočet bol zostavený ako prebytkový.  </t>
  </si>
  <si>
    <t xml:space="preserve">  </t>
  </si>
  <si>
    <t xml:space="preserve">          10) Návrh uznesenia</t>
  </si>
  <si>
    <t xml:space="preserve">                 8)  Prehľad o prijatých a poskytnutých transferoch</t>
  </si>
  <si>
    <t>Po poslednej zmene bol rozpočet  obce upravený nasledovne:</t>
  </si>
  <si>
    <t>Nákup riadov a zariadenia</t>
  </si>
  <si>
    <t>323 - krátkodobé rezervy na audit</t>
  </si>
  <si>
    <t>Príspevok na učebnice</t>
  </si>
  <si>
    <t>11T1</t>
  </si>
  <si>
    <t>Údržba výpočtovej techniky</t>
  </si>
  <si>
    <t>Školenie</t>
  </si>
  <si>
    <t>Potraviny</t>
  </si>
  <si>
    <t>321 - dodávatelia</t>
  </si>
  <si>
    <t>príspevok na učebnice</t>
  </si>
  <si>
    <t>UPSVaR aktivačná činnosť</t>
  </si>
  <si>
    <t>Kód</t>
  </si>
  <si>
    <t>Položka</t>
  </si>
  <si>
    <t>Pod-</t>
  </si>
  <si>
    <t>Názov položky</t>
  </si>
  <si>
    <t>zdroja</t>
  </si>
  <si>
    <t>položka</t>
  </si>
  <si>
    <t>001</t>
  </si>
  <si>
    <t>Daň zo zav. činnosti FO</t>
  </si>
  <si>
    <t>121</t>
  </si>
  <si>
    <t>Daň pozemky</t>
  </si>
  <si>
    <t>002</t>
  </si>
  <si>
    <t>Daň stavby</t>
  </si>
  <si>
    <t>003</t>
  </si>
  <si>
    <t>133</t>
  </si>
  <si>
    <t>012</t>
  </si>
  <si>
    <t>Daň za užívanie verej. priestr.</t>
  </si>
  <si>
    <t>013</t>
  </si>
  <si>
    <t>Popl.  za odvoz KO</t>
  </si>
  <si>
    <t>160</t>
  </si>
  <si>
    <t>Sankcie uložené v daňovom konaní</t>
  </si>
  <si>
    <t>212</t>
  </si>
  <si>
    <t>Z prenájmu pozemkov, hrobového miesta</t>
  </si>
  <si>
    <t>Z prenájmu priestorov</t>
  </si>
  <si>
    <t>004</t>
  </si>
  <si>
    <t>Prenájom strojov</t>
  </si>
  <si>
    <t>221</t>
  </si>
  <si>
    <t>Správne poplatky FO</t>
  </si>
  <si>
    <t>223</t>
  </si>
  <si>
    <t>Poplatky za služby poskytované obcou</t>
  </si>
  <si>
    <t>Za školy a školské zariadenia</t>
  </si>
  <si>
    <t>Za stravné</t>
  </si>
  <si>
    <t>242</t>
  </si>
  <si>
    <t>292</t>
  </si>
  <si>
    <t>006</t>
  </si>
  <si>
    <t>008</t>
  </si>
  <si>
    <t>Príjmy z výťažkov lotérií a hier</t>
  </si>
  <si>
    <t>017</t>
  </si>
  <si>
    <t>VLASTNÉ PRÍJMY OBCE</t>
  </si>
  <si>
    <t>Normatív pre ZŠ</t>
  </si>
  <si>
    <t>Vzdelávacie poukazy</t>
  </si>
  <si>
    <t>312</t>
  </si>
  <si>
    <t>Dopravné</t>
  </si>
  <si>
    <t>Škola v prírode</t>
  </si>
  <si>
    <t>Transfer 50j ESF</t>
  </si>
  <si>
    <t xml:space="preserve">Hmotná núdza </t>
  </si>
  <si>
    <t>Vojnové hroby</t>
  </si>
  <si>
    <t>Životné prostredie</t>
  </si>
  <si>
    <t>REGOB</t>
  </si>
  <si>
    <t>Matrika</t>
  </si>
  <si>
    <t>Stavebný poriadok</t>
  </si>
  <si>
    <t>Dotácia z KŠU pre MŠ</t>
  </si>
  <si>
    <t>OSTATNÉ PRÍJMY OBCE</t>
  </si>
  <si>
    <t>SPOLU PRÍJMY</t>
  </si>
  <si>
    <t>Obecný úrad</t>
  </si>
  <si>
    <t>Tarifný plat OcÚ</t>
  </si>
  <si>
    <t>611</t>
  </si>
  <si>
    <t>612</t>
  </si>
  <si>
    <t>Práca nadčas</t>
  </si>
  <si>
    <t>614</t>
  </si>
  <si>
    <t>Odmeny</t>
  </si>
  <si>
    <t>Tarifné platy spolu</t>
  </si>
  <si>
    <t>621</t>
  </si>
  <si>
    <t>Všeobecná ZP</t>
  </si>
  <si>
    <t>623</t>
  </si>
  <si>
    <t>625</t>
  </si>
  <si>
    <t>Starobné zabezpečenie</t>
  </si>
  <si>
    <t>005</t>
  </si>
  <si>
    <t>007</t>
  </si>
  <si>
    <t>Poistenie do rezervného fondu</t>
  </si>
  <si>
    <t>SPOLU POISTENIE OcÚ</t>
  </si>
  <si>
    <t>Cestovné OcÚ</t>
  </si>
  <si>
    <t>634</t>
  </si>
  <si>
    <t xml:space="preserve">Palivá, mazivá, oleje </t>
  </si>
  <si>
    <t>637</t>
  </si>
  <si>
    <t>Školenie OcU</t>
  </si>
  <si>
    <t>014</t>
  </si>
  <si>
    <t>SPOLU CESTOVNÉ, NÁHRADY A SLUŽBY</t>
  </si>
  <si>
    <t>632</t>
  </si>
  <si>
    <t>Stočné</t>
  </si>
  <si>
    <t>Poštové a telekomunikačné služby</t>
  </si>
  <si>
    <t>SPOLU ENERGIE, VODNÉ - STOČNÉ, KOM.POPL.</t>
  </si>
  <si>
    <t>633</t>
  </si>
  <si>
    <t>Interiérové vybavenie</t>
  </si>
  <si>
    <t>Telekomunikačná technika</t>
  </si>
  <si>
    <t>Prevádzkové stroje, prístroje</t>
  </si>
  <si>
    <t>009</t>
  </si>
  <si>
    <t>Knihy, časopisy, literatúra</t>
  </si>
  <si>
    <t>010</t>
  </si>
  <si>
    <t>Ochranné prácovné prostriedky</t>
  </si>
  <si>
    <t>011</t>
  </si>
  <si>
    <t>Licencia - programy</t>
  </si>
  <si>
    <t>SPOLU MATERIÁL  OcU</t>
  </si>
  <si>
    <t>635</t>
  </si>
  <si>
    <t>Údržba kancelárskej techniky</t>
  </si>
  <si>
    <t>Údržba administr. Budovy</t>
  </si>
  <si>
    <t>NÁKLADY NA ÚDRŽBU SPOLU</t>
  </si>
  <si>
    <t>016</t>
  </si>
  <si>
    <t>Konkurzy a súťaže</t>
  </si>
  <si>
    <t>Špeciálne služby</t>
  </si>
  <si>
    <t>Všeobecné služby</t>
  </si>
  <si>
    <t>Popl. banke, súdne, správne poplatky</t>
  </si>
  <si>
    <t>015</t>
  </si>
  <si>
    <t>Poistenie okrem motor.vozidiel</t>
  </si>
  <si>
    <t>Servis, údržba, opravy</t>
  </si>
  <si>
    <t>Poistenie</t>
  </si>
  <si>
    <t>Prepravné a nájom prepravných prostriedkov</t>
  </si>
  <si>
    <t>026</t>
  </si>
  <si>
    <t>Odmena poslancom</t>
  </si>
  <si>
    <t>027</t>
  </si>
  <si>
    <t xml:space="preserve">Členské </t>
  </si>
  <si>
    <t>642</t>
  </si>
  <si>
    <t>SPOLU OSTATNÉ NÁKLADY</t>
  </si>
  <si>
    <t>Pracovný odev</t>
  </si>
  <si>
    <t>Voľby</t>
  </si>
  <si>
    <t>631</t>
  </si>
  <si>
    <t>Všeob.materiál, kancel.potreby</t>
  </si>
  <si>
    <t>Prepravné</t>
  </si>
  <si>
    <t>Odmeny volebnej komisii</t>
  </si>
  <si>
    <t>Spolu voľby</t>
  </si>
  <si>
    <t>Aktivačná činnosť</t>
  </si>
  <si>
    <t>11GB</t>
  </si>
  <si>
    <t xml:space="preserve">Tarif  </t>
  </si>
  <si>
    <t>VSZP</t>
  </si>
  <si>
    <t xml:space="preserve">Ostatné ZP </t>
  </si>
  <si>
    <t>SPOLU NÁKLADY KOORDIN.</t>
  </si>
  <si>
    <t>MIESTNE KOMUNIKÁCIE</t>
  </si>
  <si>
    <t>Palivá, mazivá, oleje</t>
  </si>
  <si>
    <t>Údržba</t>
  </si>
  <si>
    <t>SPOLU MIESTNE KOMUNIKÁCIE</t>
  </si>
  <si>
    <t>KOMUNÁLNY ODPAD</t>
  </si>
  <si>
    <t>Všeobecné služby - odvoz odpadu</t>
  </si>
  <si>
    <t>SPOLU</t>
  </si>
  <si>
    <t>Ochrana prírody a krajiny</t>
  </si>
  <si>
    <t>Údržba prevádzkových strojov</t>
  </si>
  <si>
    <t>Verejná zeleň</t>
  </si>
  <si>
    <t>SPOLU VEREJNÁ ZELEŇ</t>
  </si>
  <si>
    <t>Verejné osvetlenie</t>
  </si>
  <si>
    <t>Materiál VO</t>
  </si>
  <si>
    <t>Údržba VO</t>
  </si>
  <si>
    <t>SPOLU VO</t>
  </si>
  <si>
    <t>Vysielacie a vydavateľské služby</t>
  </si>
  <si>
    <t>Údržba techniky</t>
  </si>
  <si>
    <t xml:space="preserve">Údržba </t>
  </si>
  <si>
    <t>ŠPORTOVO-SPOLOČENSKÝ AREÁL</t>
  </si>
  <si>
    <t xml:space="preserve">Údržba majetku </t>
  </si>
  <si>
    <t xml:space="preserve">SPOLU </t>
  </si>
  <si>
    <t>KULTÚRNY   DOM</t>
  </si>
  <si>
    <t>Stočné KD</t>
  </si>
  <si>
    <t>SPOLU KD</t>
  </si>
  <si>
    <t>Náboženské a iné spoločenské služby</t>
  </si>
  <si>
    <t xml:space="preserve">Stočné </t>
  </si>
  <si>
    <t>Všeob.materiál - transfer</t>
  </si>
  <si>
    <t>636</t>
  </si>
  <si>
    <t>Nájomné budov, objektov</t>
  </si>
  <si>
    <t>Špecifické služby</t>
  </si>
  <si>
    <t>SPOLU DS</t>
  </si>
  <si>
    <t>MATERSKÁ  ŠKOLA</t>
  </si>
  <si>
    <t>Tarif MŠ</t>
  </si>
  <si>
    <t>Ostatné príplatky</t>
  </si>
  <si>
    <t>SPOLU PRíJMY A OS.VYROVNANIA</t>
  </si>
  <si>
    <t xml:space="preserve">SPOLU POISTENIE </t>
  </si>
  <si>
    <t>Odborná literatúra, knihy</t>
  </si>
  <si>
    <t>Údžba budovy</t>
  </si>
  <si>
    <t>Prídel do sociálneho fondu</t>
  </si>
  <si>
    <t>PREVÁDZKOVÉ NÁKLADY MŠ</t>
  </si>
  <si>
    <t>SPOLU NÁKLADY ZA MŠ</t>
  </si>
  <si>
    <t>Tarif.plat školský klub</t>
  </si>
  <si>
    <t>NÁKLADY NA MZDY A ODVODY ŠK</t>
  </si>
  <si>
    <t>PREVÁDZKOVÉ NÁKLADY</t>
  </si>
  <si>
    <t>SPOLU NÁKLADY ZA ŠK</t>
  </si>
  <si>
    <t>Tarif ŠJ</t>
  </si>
  <si>
    <t>Údržba zariadenia ŠJ</t>
  </si>
  <si>
    <t>PREVÁDZKOVÉ NÁKLADY ŠJ</t>
  </si>
  <si>
    <t xml:space="preserve">SPOLU NÁKLADY </t>
  </si>
  <si>
    <t>Základná škola</t>
  </si>
  <si>
    <t xml:space="preserve">Tarif </t>
  </si>
  <si>
    <t>Vodné, stočné</t>
  </si>
  <si>
    <t>Knihy, časopisy, učebnice</t>
  </si>
  <si>
    <t>Prepravné a nájom doprav.prostriedkov</t>
  </si>
  <si>
    <t>PREVÁDZKOVÉ NÁKLADY ZŠ</t>
  </si>
  <si>
    <t>Sociálna pomoc občanom v HN</t>
  </si>
  <si>
    <t>Dávka v HN</t>
  </si>
  <si>
    <t>BEŽNÉ VÝDAVKY SPOLU</t>
  </si>
  <si>
    <t>KAPITÁLOVÉ   PRÍJMY</t>
  </si>
  <si>
    <t>322</t>
  </si>
  <si>
    <t>KAPITÁLOVÉ   VÝDAVKY</t>
  </si>
  <si>
    <t>717</t>
  </si>
  <si>
    <t>716</t>
  </si>
  <si>
    <t>FINANČNÉ  OPERÁCIE príjmové</t>
  </si>
  <si>
    <t>Finančné operácie spolu</t>
  </si>
  <si>
    <t xml:space="preserve">        stav k 31.12.</t>
  </si>
  <si>
    <t>032 - umelecké diela</t>
  </si>
  <si>
    <t>028 - DHM</t>
  </si>
  <si>
    <t>obstaranie</t>
  </si>
  <si>
    <t xml:space="preserve">popl. za KO, nájomné </t>
  </si>
  <si>
    <r>
      <t xml:space="preserve">112 - hodnota zásob OcU </t>
    </r>
    <r>
      <rPr>
        <sz val="8"/>
        <rFont val="Arial CE"/>
        <family val="2"/>
      </rPr>
      <t>(Kuka nádoby, potraviny ŠJ)</t>
    </r>
  </si>
  <si>
    <t>221 - bežný účet</t>
  </si>
  <si>
    <t>221 - dotačný účet</t>
  </si>
  <si>
    <t>221 - sociálne fond</t>
  </si>
  <si>
    <t xml:space="preserve">221 - rezervný fond     </t>
  </si>
  <si>
    <t>221 - podnikateľský účet</t>
  </si>
  <si>
    <t>213 - Ceniny</t>
  </si>
  <si>
    <t>324 - prijaté preddavky - ŠJ</t>
  </si>
  <si>
    <t>Stav k</t>
  </si>
  <si>
    <t>normatívne finanč.prostriedky ZŠ</t>
  </si>
  <si>
    <t>dopravné</t>
  </si>
  <si>
    <t>transfer Matrika</t>
  </si>
  <si>
    <t>transfer stavebný poriadok</t>
  </si>
  <si>
    <t xml:space="preserve">Stav k </t>
  </si>
  <si>
    <t>Záverečný účet obce</t>
  </si>
  <si>
    <t xml:space="preserve">      Perín - Chym</t>
  </si>
  <si>
    <t>rozpočet</t>
  </si>
  <si>
    <t xml:space="preserve">čerpanie </t>
  </si>
  <si>
    <t>Výpočtová technika</t>
  </si>
  <si>
    <t>035</t>
  </si>
  <si>
    <t>Zrážková daň</t>
  </si>
  <si>
    <t>Transfery NO (TJ Perín)</t>
  </si>
  <si>
    <t>FINANČNÉ   OPERÁCIE výdavkové</t>
  </si>
  <si>
    <t>Splácanie leasingu</t>
  </si>
  <si>
    <t xml:space="preserve">Spolu </t>
  </si>
  <si>
    <t>0.1.3.3.</t>
  </si>
  <si>
    <t>0.1.1.1.</t>
  </si>
  <si>
    <t>0.1.6.0.</t>
  </si>
  <si>
    <t>0.4.1.2.</t>
  </si>
  <si>
    <t>0.4.5.1.</t>
  </si>
  <si>
    <t>0.5.1.</t>
  </si>
  <si>
    <t>0.5.4.</t>
  </si>
  <si>
    <t>0.6.2.</t>
  </si>
  <si>
    <t>0.6.4.</t>
  </si>
  <si>
    <t>0.8.3.0.</t>
  </si>
  <si>
    <t>0.8.1.0.</t>
  </si>
  <si>
    <t>0.8.2.0.</t>
  </si>
  <si>
    <t>0.8.4.0.</t>
  </si>
  <si>
    <t>0.9.1.1.1.</t>
  </si>
  <si>
    <t>0.9.6.0.1.</t>
  </si>
  <si>
    <t>0.9.6.0.2.</t>
  </si>
  <si>
    <t>0.9.1.2.1.</t>
  </si>
  <si>
    <t xml:space="preserve">Kapitálový rozpočet bol zostavený ako schodkový.  </t>
  </si>
  <si>
    <t>Obec eviduje na tomto účte majetok, ktorý sa zaradí do evidencie majetku v nasledujúcich rokoch</t>
  </si>
  <si>
    <t>transfer skladník CO</t>
  </si>
  <si>
    <t xml:space="preserve">schválený  dňa:                                                     uznesením OZ č. :   </t>
  </si>
  <si>
    <t xml:space="preserve">podľa ustanovenia § 10 odsek 7)  zákona č. 583/2004 Z.z. o rozpočtových pravidlách  územnej samosprávy a o zmene </t>
  </si>
  <si>
    <t xml:space="preserve">a doplnení niektorých  zákonov v znení  neskorších predpisov. </t>
  </si>
  <si>
    <t>Schodok kapitálového rozpočtu bude vyrovnaný prebytkom bežného rozpočtu.</t>
  </si>
  <si>
    <t>Výdavkové finanč.operácie tvorí splátka leasingu. Schodok finančných operácií bude vyrovnaný prebytkom bežného rozpočtu.</t>
  </si>
  <si>
    <t>Výsledok hospodárenia</t>
  </si>
  <si>
    <t>rozpočet po zmene</t>
  </si>
  <si>
    <t>Za prebytočný hnuteľný majetok</t>
  </si>
  <si>
    <t>Poštové poplatky</t>
  </si>
  <si>
    <t>Údržba softvéru</t>
  </si>
  <si>
    <t>Školenie, kurzy, semináre</t>
  </si>
  <si>
    <t>Mzdy, platy</t>
  </si>
  <si>
    <t>Údržba budov</t>
  </si>
  <si>
    <t>Servis, údržba kosačiek</t>
  </si>
  <si>
    <t>Oleje, mazivá do kosačiek</t>
  </si>
  <si>
    <t>Poplatky</t>
  </si>
  <si>
    <t>Údržba budovy</t>
  </si>
  <si>
    <t>ŠKOLSKÁ  JEDÁLEŇ - Materská škola</t>
  </si>
  <si>
    <t>ŠKOLSKÁ  JEDÁLEŇ - Základná škola</t>
  </si>
  <si>
    <t>Z predaja pozemkov</t>
  </si>
  <si>
    <t>01.1.1.</t>
  </si>
  <si>
    <t>06.2.0.</t>
  </si>
  <si>
    <t>08.1.0.</t>
  </si>
  <si>
    <t>uprav.rozpočet</t>
  </si>
  <si>
    <t xml:space="preserve">    b) prevod do RF </t>
  </si>
  <si>
    <t xml:space="preserve">042 a 041 - účty obstarania majetku: </t>
  </si>
  <si>
    <t>opravná položka</t>
  </si>
  <si>
    <t xml:space="preserve">                                                            Tvorba v €</t>
  </si>
  <si>
    <t>Čerpanie v €</t>
  </si>
  <si>
    <t>transfer REGOB, register adries</t>
  </si>
  <si>
    <t>schodok finančných operácií</t>
  </si>
  <si>
    <t>211</t>
  </si>
  <si>
    <t>Dividendy</t>
  </si>
  <si>
    <t>Cestovné náhrady</t>
  </si>
  <si>
    <t>Palivá, maizivá, oleje</t>
  </si>
  <si>
    <t>Propagácia, inzercia, reklama</t>
  </si>
  <si>
    <t>ŠKOLSKÝ  KLUB</t>
  </si>
  <si>
    <t>účet 041</t>
  </si>
  <si>
    <t>účet 042</t>
  </si>
  <si>
    <t>Transfer AČ</t>
  </si>
  <si>
    <t>72f</t>
  </si>
  <si>
    <t>291</t>
  </si>
  <si>
    <t>Za predaj výrobkov, tovarov a služieb</t>
  </si>
  <si>
    <t>Od fyzickej osoby</t>
  </si>
  <si>
    <t>037</t>
  </si>
  <si>
    <t>Poistenie do ostatných zdravotných poisťovní</t>
  </si>
  <si>
    <t>Na úrazové poistenie</t>
  </si>
  <si>
    <t>Odmeny (skladnik CO)</t>
  </si>
  <si>
    <t>Jednotlivcovi</t>
  </si>
  <si>
    <t>VO - údržba VO</t>
  </si>
  <si>
    <t>Prevádzkových strojov, prístrojov, zariadení</t>
  </si>
  <si>
    <t>Palivo, mazivá, oleje</t>
  </si>
  <si>
    <t>2019</t>
  </si>
  <si>
    <t>231</t>
  </si>
  <si>
    <t>Rigol - Perín</t>
  </si>
  <si>
    <t>04.5.1.</t>
  </si>
  <si>
    <t>Rekonštrukcia a modernizácia (rigol)</t>
  </si>
  <si>
    <t>Pozemky - rybníky</t>
  </si>
  <si>
    <t>Prevádzkové stroje, prístroje (akont. Renault)</t>
  </si>
  <si>
    <t>Realizácia nových stavieb (altánok V.L.)</t>
  </si>
  <si>
    <t>Rekonštrukcia a modernizácia</t>
  </si>
  <si>
    <t>Prípravná a projektová dokumentácia</t>
  </si>
  <si>
    <t>08.2.0.</t>
  </si>
  <si>
    <t>713</t>
  </si>
  <si>
    <t>08.4.0.</t>
  </si>
  <si>
    <t>Rekonštrukcia a modernizácia (vojnový hrob)</t>
  </si>
  <si>
    <t>09.1.1.1.</t>
  </si>
  <si>
    <t>Realizácia nových stavieb</t>
  </si>
  <si>
    <t>01.1.1</t>
  </si>
  <si>
    <t>711</t>
  </si>
  <si>
    <t>Pozemkov</t>
  </si>
  <si>
    <t>453</t>
  </si>
  <si>
    <t>Prostriedky z predchádzajúcich rokov</t>
  </si>
  <si>
    <t>513</t>
  </si>
  <si>
    <t>Dlhodobé</t>
  </si>
  <si>
    <t>821</t>
  </si>
  <si>
    <t>Z bankových úverov dlhodobých</t>
  </si>
  <si>
    <t xml:space="preserve">  Stav k 1.1.2019                           k 31.12.2019</t>
  </si>
  <si>
    <t>Materiál na sklade k 31. 12. 2019</t>
  </si>
  <si>
    <t>Stav pokladne k 31. 12. 2019</t>
  </si>
  <si>
    <t>Stavy na bankových účtoch k 31. 12. 2019</t>
  </si>
  <si>
    <t>Obec Perín - Chym nemala v roku 2019 zriadenú žiadnu príspevkovú organizáciu.</t>
  </si>
  <si>
    <t>Obec Perín - Chym  neposkytla v roku 2019 žiadne záruky.</t>
  </si>
  <si>
    <t>Prijaté transfery bežné v roku 2019</t>
  </si>
  <si>
    <t>Prijaté transfery kapitálové v roku 2019</t>
  </si>
  <si>
    <t>Poskytnuté transfery z rozpočtu obce v roku 2019</t>
  </si>
  <si>
    <t>9)  Celkové hospodárenie obce za rok 2019</t>
  </si>
  <si>
    <t xml:space="preserve">       za rok 2019</t>
  </si>
  <si>
    <t xml:space="preserve">          1) Rozpočet obce na rok 2019</t>
  </si>
  <si>
    <t xml:space="preserve">          2) Údaje o plnení rozpočtu v členení podľa rozpočtovej klasifikácie za rok 2019</t>
  </si>
  <si>
    <t xml:space="preserve">          3) Bilancia aktív a pasív za rok 2019</t>
  </si>
  <si>
    <t xml:space="preserve">          4) Prehľad o stave a vývoji dlhu za rok 2019</t>
  </si>
  <si>
    <t xml:space="preserve">          5) Údaje o hospodárení príspevkových organizácií za rok 2019</t>
  </si>
  <si>
    <t xml:space="preserve">          6) Prehľad o poskytnutých zárukách podľa jednotlivých príjemcov za rok 2019</t>
  </si>
  <si>
    <t xml:space="preserve">          7) Údaje o nákladoch a výnosoch podnikateľskej činnosti za rok 2019</t>
  </si>
  <si>
    <t xml:space="preserve">          8) Prehľad prijatých a poskytnutých transferov v roku 2019</t>
  </si>
  <si>
    <t xml:space="preserve">          9) Použitie prebytku hospodárenia za rok 2019</t>
  </si>
  <si>
    <r>
      <t xml:space="preserve">Hospodárenie obce sa riadilo podľa </t>
    </r>
    <r>
      <rPr>
        <b/>
        <sz val="16"/>
        <rFont val="Times New Roman"/>
        <family val="1"/>
      </rPr>
      <t>schváleného rozpočtu na rok 2019</t>
    </r>
  </si>
  <si>
    <t xml:space="preserve">Základným nástrojom finančného hospodárenia obce bol rozpočet obce na rok 2019. Obec v roku 2019 zostavila rozpočet   </t>
  </si>
  <si>
    <t xml:space="preserve">Celkový rozpočet obce na rok 2019 bol zostavený ako vyrovnaný.  </t>
  </si>
  <si>
    <t xml:space="preserve">    - rozpočtové opatrenie č. 2/2019         scvhálené OZ obce dňa  26.06.2019                uznesenie č. 49</t>
  </si>
  <si>
    <t xml:space="preserve">    - rozpočtové opatrenie č. 1/2019         schválené OZ obce dňa  25.02.2019                uznesenie č. 26</t>
  </si>
  <si>
    <r>
      <t xml:space="preserve">Rozpočet obce bol schválený obecným zastupiteľstvom dňa    </t>
    </r>
    <r>
      <rPr>
        <b/>
        <sz val="16"/>
        <rFont val="Times New Roman"/>
        <family val="1"/>
      </rPr>
      <t xml:space="preserve">17.12.2018 </t>
    </r>
    <r>
      <rPr>
        <sz val="16"/>
        <rFont val="Times New Roman"/>
        <family val="1"/>
      </rPr>
      <t xml:space="preserve">     uznesením č. </t>
    </r>
    <r>
      <rPr>
        <b/>
        <sz val="16"/>
        <rFont val="Times New Roman"/>
        <family val="1"/>
      </rPr>
      <t>13</t>
    </r>
  </si>
  <si>
    <t xml:space="preserve">    Rozpočet obce po poslednej zmene k 31.12.2019 v €</t>
  </si>
  <si>
    <t>kapitálový transfer zo ŠR na rigol</t>
  </si>
  <si>
    <t>V roku 2019 obec nadobudla a zaradila do evidencie majetok vo výške:</t>
  </si>
  <si>
    <t>2 552 718,66                                      775 616,54</t>
  </si>
  <si>
    <t xml:space="preserve">   107 351,12                                         60 829,86      </t>
  </si>
  <si>
    <t xml:space="preserve">     77 100,66                                         65 875,75      </t>
  </si>
  <si>
    <t xml:space="preserve">   737 277,53                                                   0,00</t>
  </si>
  <si>
    <t xml:space="preserve">     15 794,50                                                   0,00      </t>
  </si>
  <si>
    <t xml:space="preserve">   292 703,98                                                   0,00 </t>
  </si>
  <si>
    <t xml:space="preserve">     74 636,57                                          69 441,17</t>
  </si>
  <si>
    <t>3 857 583,02                                       971 763,32</t>
  </si>
  <si>
    <t xml:space="preserve">               6 343,07                            5 283,09</t>
  </si>
  <si>
    <t xml:space="preserve">             13 677,97                          14 369,38</t>
  </si>
  <si>
    <t xml:space="preserve">             20 021,04                          19 652,47</t>
  </si>
  <si>
    <t>Sociálny fond                                                    1 704,07</t>
  </si>
  <si>
    <t>Rezervný fond                                                   4 284,35</t>
  </si>
  <si>
    <t>Obec Perín - Chym v roku 2019 nepodnikala.</t>
  </si>
  <si>
    <t xml:space="preserve">Celkové hospodárenie s finančnými prostriedkami obce v roku 2019 možno hodnotiť kladne. </t>
  </si>
  <si>
    <t xml:space="preserve">                       1) Rozpočet obce na rok 2019</t>
  </si>
  <si>
    <t>kapitálový transfer na rybníky</t>
  </si>
  <si>
    <t>kapitálový transfer projekt chodník</t>
  </si>
  <si>
    <t>škola v prírode</t>
  </si>
  <si>
    <t>stravné ZŠ a MŠ z UPSVaR</t>
  </si>
  <si>
    <t>finančných operácií, ktorý je vo výške 2 951,77 € a  je potrebné vylúčiť transfery poskytnuté zo ŠR vo výške  79 403,24 €</t>
  </si>
  <si>
    <t>31.12.2019</t>
  </si>
  <si>
    <t>Výsledok rozpočtového hospodárenia obce za rok 2019 je prebytok vo výške 82 657,62 €, z tohto prebytku sa vysporiada schodok</t>
  </si>
  <si>
    <t>Zostatok vo výške 302,61€ sa navrhuje peviesť do rezervného fondu obce.</t>
  </si>
  <si>
    <t>Výdavkové finančné operácie boli tvorené splácaním leasingu za autobus.</t>
  </si>
  <si>
    <t>Tvorba rezervného fondu v roku 2020</t>
  </si>
  <si>
    <t>V Períne -Chyme</t>
  </si>
  <si>
    <t xml:space="preserve">uznesením č. </t>
  </si>
</sst>
</file>

<file path=xl/styles.xml><?xml version="1.0" encoding="utf-8"?>
<styleSheet xmlns="http://schemas.openxmlformats.org/spreadsheetml/2006/main">
  <numFmts count="5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\ &quot;Kč&quot;;\-#,##0\ &quot;Kč&quot;"/>
    <numFmt numFmtId="191" formatCode="#,##0\ &quot;Kč&quot;;[Red]\-#,##0\ &quot;Kč&quot;"/>
    <numFmt numFmtId="192" formatCode="#,##0.00\ &quot;Kč&quot;;\-#,##0.00\ &quot;Kč&quot;"/>
    <numFmt numFmtId="193" formatCode="#,##0.00\ &quot;Kč&quot;;[Red]\-#,##0.00\ &quot;Kč&quot;"/>
    <numFmt numFmtId="194" formatCode="_-* #,##0\ &quot;Kč&quot;_-;\-* #,##0\ &quot;Kč&quot;_-;_-* &quot;-&quot;\ &quot;Kč&quot;_-;_-@_-"/>
    <numFmt numFmtId="195" formatCode="_-* #,##0\ _K_č_-;\-* #,##0\ _K_č_-;_-* &quot;-&quot;\ _K_č_-;_-@_-"/>
    <numFmt numFmtId="196" formatCode="_-* #,##0.00\ &quot;Kč&quot;_-;\-* #,##0.00\ &quot;Kč&quot;_-;_-* &quot;-&quot;??\ &quot;Kč&quot;_-;_-@_-"/>
    <numFmt numFmtId="197" formatCode="_-* #,##0.00\ _K_č_-;\-* #,##0.00\ _K_č_-;_-* &quot;-&quot;??\ _K_č_-;_-@_-"/>
    <numFmt numFmtId="198" formatCode="#,##0.0"/>
    <numFmt numFmtId="199" formatCode="0.0"/>
    <numFmt numFmtId="200" formatCode="#,##0\ [$€-1];[Red]\-#,##0\ [$€-1]"/>
    <numFmt numFmtId="201" formatCode="#,##0.00\ [$€-1];[Red]\-#,##0.00\ [$€-1]"/>
    <numFmt numFmtId="202" formatCode="#,##0.00\ &quot;€&quot;"/>
    <numFmt numFmtId="203" formatCode="\P\r\a\vd\a;&quot;Pravda&quot;;&quot;Nepravda&quot;"/>
    <numFmt numFmtId="204" formatCode="[$€-2]\ #\ ##,000_);[Red]\([$¥€-2]\ #\ ##,000\)"/>
    <numFmt numFmtId="205" formatCode="[$-41B]dddd\,\ d\.\ mmmm\ yyyy"/>
  </numFmts>
  <fonts count="85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Black"/>
      <family val="2"/>
    </font>
    <font>
      <b/>
      <sz val="12"/>
      <name val="Palatino"/>
      <family val="1"/>
    </font>
    <font>
      <b/>
      <sz val="12"/>
      <name val="Courier"/>
      <family val="3"/>
    </font>
    <font>
      <sz val="12"/>
      <name val="Courier"/>
      <family val="3"/>
    </font>
    <font>
      <b/>
      <i/>
      <sz val="12"/>
      <name val="Arial CE"/>
      <family val="2"/>
    </font>
    <font>
      <sz val="12"/>
      <name val="Palatino"/>
      <family val="1"/>
    </font>
    <font>
      <b/>
      <sz val="11"/>
      <name val="Palatino"/>
      <family val="1"/>
    </font>
    <font>
      <sz val="14"/>
      <name val="Arial CE"/>
      <family val="2"/>
    </font>
    <font>
      <sz val="16"/>
      <name val="Arial CE"/>
      <family val="2"/>
    </font>
    <font>
      <sz val="22"/>
      <name val="Arial CE"/>
      <family val="0"/>
    </font>
    <font>
      <b/>
      <i/>
      <sz val="22"/>
      <name val="Arial Black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16"/>
      <name val="Arial CE"/>
      <family val="2"/>
    </font>
    <font>
      <sz val="18"/>
      <name val="Times New Roman"/>
      <family val="1"/>
    </font>
    <font>
      <b/>
      <sz val="14"/>
      <name val="Arial CE"/>
      <family val="2"/>
    </font>
    <font>
      <b/>
      <i/>
      <sz val="16"/>
      <name val="Georgia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3"/>
      <name val="Arial Black"/>
      <family val="2"/>
    </font>
    <font>
      <sz val="8"/>
      <name val="Arial CE"/>
      <family val="2"/>
    </font>
    <font>
      <b/>
      <sz val="2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b/>
      <sz val="20"/>
      <name val="Arial CE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 CE"/>
      <family val="2"/>
    </font>
    <font>
      <sz val="10"/>
      <name val="Palatino"/>
      <family val="1"/>
    </font>
    <font>
      <sz val="11"/>
      <name val="Palatino"/>
      <family val="1"/>
    </font>
    <font>
      <sz val="36"/>
      <name val="Arial CE"/>
      <family val="2"/>
    </font>
    <font>
      <b/>
      <i/>
      <sz val="36"/>
      <name val="Antique Olive"/>
      <family val="2"/>
    </font>
    <font>
      <b/>
      <i/>
      <sz val="20"/>
      <name val="Antique Olive"/>
      <family val="2"/>
    </font>
    <font>
      <b/>
      <i/>
      <sz val="20"/>
      <name val="Arial Black"/>
      <family val="2"/>
    </font>
    <font>
      <b/>
      <i/>
      <sz val="20"/>
      <name val="Arial CE"/>
      <family val="2"/>
    </font>
    <font>
      <sz val="20"/>
      <name val="Antique Olive"/>
      <family val="0"/>
    </font>
    <font>
      <b/>
      <i/>
      <sz val="16"/>
      <name val="Antique Olive"/>
      <family val="2"/>
    </font>
    <font>
      <b/>
      <sz val="10"/>
      <name val="Arial CE"/>
      <family val="2"/>
    </font>
    <font>
      <b/>
      <sz val="10"/>
      <color indexed="8"/>
      <name val="Calibri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3" tint="0.39998000860214233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thin"/>
      <bottom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1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8" applyNumberFormat="0" applyAlignment="0" applyProtection="0"/>
    <xf numFmtId="0" fontId="80" fillId="25" borderId="8" applyNumberFormat="0" applyAlignment="0" applyProtection="0"/>
    <xf numFmtId="0" fontId="81" fillId="25" borderId="9" applyNumberFormat="0" applyAlignment="0" applyProtection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3" fontId="9" fillId="33" borderId="21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left"/>
    </xf>
    <xf numFmtId="4" fontId="1" fillId="0" borderId="25" xfId="0" applyNumberFormat="1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4" fontId="1" fillId="0" borderId="47" xfId="0" applyNumberFormat="1" applyFont="1" applyBorder="1" applyAlignment="1">
      <alignment horizontal="left"/>
    </xf>
    <xf numFmtId="4" fontId="1" fillId="0" borderId="48" xfId="0" applyNumberFormat="1" applyFont="1" applyBorder="1" applyAlignment="1">
      <alignment horizontal="left"/>
    </xf>
    <xf numFmtId="4" fontId="3" fillId="0" borderId="4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4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3" fillId="0" borderId="44" xfId="0" applyFont="1" applyBorder="1" applyAlignment="1">
      <alignment horizontal="left"/>
    </xf>
    <xf numFmtId="0" fontId="19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left"/>
    </xf>
    <xf numFmtId="0" fontId="25" fillId="34" borderId="20" xfId="0" applyFont="1" applyFill="1" applyBorder="1" applyAlignment="1">
      <alignment/>
    </xf>
    <xf numFmtId="0" fontId="26" fillId="34" borderId="55" xfId="0" applyFont="1" applyFill="1" applyBorder="1" applyAlignment="1">
      <alignment/>
    </xf>
    <xf numFmtId="0" fontId="27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0" fontId="25" fillId="35" borderId="59" xfId="0" applyFont="1" applyFill="1" applyBorder="1" applyAlignment="1">
      <alignment/>
    </xf>
    <xf numFmtId="3" fontId="28" fillId="35" borderId="60" xfId="0" applyNumberFormat="1" applyFont="1" applyFill="1" applyBorder="1" applyAlignment="1">
      <alignment/>
    </xf>
    <xf numFmtId="0" fontId="27" fillId="0" borderId="61" xfId="0" applyFont="1" applyBorder="1" applyAlignment="1">
      <alignment/>
    </xf>
    <xf numFmtId="0" fontId="26" fillId="0" borderId="30" xfId="0" applyFont="1" applyBorder="1" applyAlignment="1">
      <alignment/>
    </xf>
    <xf numFmtId="3" fontId="26" fillId="0" borderId="62" xfId="0" applyNumberFormat="1" applyFont="1" applyBorder="1" applyAlignment="1">
      <alignment/>
    </xf>
    <xf numFmtId="0" fontId="27" fillId="0" borderId="63" xfId="0" applyFont="1" applyBorder="1" applyAlignment="1">
      <alignment/>
    </xf>
    <xf numFmtId="3" fontId="26" fillId="0" borderId="64" xfId="0" applyNumberFormat="1" applyFont="1" applyBorder="1" applyAlignment="1">
      <alignment/>
    </xf>
    <xf numFmtId="0" fontId="27" fillId="0" borderId="65" xfId="0" applyFont="1" applyBorder="1" applyAlignment="1">
      <alignment/>
    </xf>
    <xf numFmtId="3" fontId="26" fillId="0" borderId="66" xfId="0" applyNumberFormat="1" applyFont="1" applyBorder="1" applyAlignment="1">
      <alignment/>
    </xf>
    <xf numFmtId="3" fontId="28" fillId="0" borderId="62" xfId="0" applyNumberFormat="1" applyFont="1" applyBorder="1" applyAlignment="1">
      <alignment/>
    </xf>
    <xf numFmtId="0" fontId="27" fillId="0" borderId="67" xfId="0" applyFont="1" applyBorder="1" applyAlignment="1">
      <alignment/>
    </xf>
    <xf numFmtId="3" fontId="26" fillId="0" borderId="68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0" fontId="3" fillId="9" borderId="70" xfId="0" applyFont="1" applyFill="1" applyBorder="1" applyAlignment="1">
      <alignment/>
    </xf>
    <xf numFmtId="0" fontId="3" fillId="9" borderId="71" xfId="0" applyFont="1" applyFill="1" applyBorder="1" applyAlignment="1">
      <alignment/>
    </xf>
    <xf numFmtId="0" fontId="3" fillId="16" borderId="70" xfId="0" applyFont="1" applyFill="1" applyBorder="1" applyAlignment="1">
      <alignment/>
    </xf>
    <xf numFmtId="0" fontId="3" fillId="16" borderId="71" xfId="0" applyFont="1" applyFill="1" applyBorder="1" applyAlignment="1">
      <alignment/>
    </xf>
    <xf numFmtId="0" fontId="3" fillId="10" borderId="29" xfId="0" applyFont="1" applyFill="1" applyBorder="1" applyAlignment="1">
      <alignment/>
    </xf>
    <xf numFmtId="0" fontId="3" fillId="10" borderId="30" xfId="0" applyFont="1" applyFill="1" applyBorder="1" applyAlignment="1">
      <alignment/>
    </xf>
    <xf numFmtId="4" fontId="3" fillId="10" borderId="27" xfId="0" applyNumberFormat="1" applyFont="1" applyFill="1" applyBorder="1" applyAlignment="1">
      <alignment/>
    </xf>
    <xf numFmtId="4" fontId="3" fillId="10" borderId="30" xfId="0" applyNumberFormat="1" applyFont="1" applyFill="1" applyBorder="1" applyAlignment="1">
      <alignment/>
    </xf>
    <xf numFmtId="4" fontId="3" fillId="10" borderId="28" xfId="0" applyNumberFormat="1" applyFont="1" applyFill="1" applyBorder="1" applyAlignment="1">
      <alignment/>
    </xf>
    <xf numFmtId="0" fontId="3" fillId="16" borderId="72" xfId="0" applyFont="1" applyFill="1" applyBorder="1" applyAlignment="1">
      <alignment/>
    </xf>
    <xf numFmtId="4" fontId="3" fillId="3" borderId="27" xfId="0" applyNumberFormat="1" applyFont="1" applyFill="1" applyBorder="1" applyAlignment="1">
      <alignment horizontal="right"/>
    </xf>
    <xf numFmtId="4" fontId="3" fillId="3" borderId="28" xfId="0" applyNumberFormat="1" applyFont="1" applyFill="1" applyBorder="1" applyAlignment="1">
      <alignment horizontal="right"/>
    </xf>
    <xf numFmtId="0" fontId="3" fillId="12" borderId="0" xfId="0" applyFont="1" applyFill="1" applyAlignment="1">
      <alignment horizontal="left"/>
    </xf>
    <xf numFmtId="0" fontId="19" fillId="0" borderId="73" xfId="0" applyFont="1" applyBorder="1" applyAlignment="1">
      <alignment horizontal="center"/>
    </xf>
    <xf numFmtId="0" fontId="19" fillId="36" borderId="73" xfId="0" applyFont="1" applyFill="1" applyBorder="1" applyAlignment="1">
      <alignment horizontal="center"/>
    </xf>
    <xf numFmtId="0" fontId="19" fillId="0" borderId="74" xfId="0" applyFont="1" applyBorder="1" applyAlignment="1">
      <alignment horizontal="center"/>
    </xf>
    <xf numFmtId="4" fontId="30" fillId="0" borderId="73" xfId="0" applyNumberFormat="1" applyFont="1" applyBorder="1" applyAlignment="1">
      <alignment horizontal="center"/>
    </xf>
    <xf numFmtId="0" fontId="11" fillId="36" borderId="75" xfId="0" applyFont="1" applyFill="1" applyBorder="1" applyAlignment="1">
      <alignment/>
    </xf>
    <xf numFmtId="0" fontId="19" fillId="0" borderId="76" xfId="0" applyFont="1" applyBorder="1" applyAlignment="1">
      <alignment horizontal="center"/>
    </xf>
    <xf numFmtId="49" fontId="32" fillId="0" borderId="75" xfId="0" applyNumberFormat="1" applyFont="1" applyBorder="1" applyAlignment="1">
      <alignment horizontal="center"/>
    </xf>
    <xf numFmtId="0" fontId="11" fillId="37" borderId="77" xfId="0" applyFont="1" applyFill="1" applyBorder="1" applyAlignment="1">
      <alignment horizontal="center"/>
    </xf>
    <xf numFmtId="49" fontId="11" fillId="36" borderId="78" xfId="0" applyNumberFormat="1" applyFont="1" applyFill="1" applyBorder="1" applyAlignment="1">
      <alignment horizontal="right"/>
    </xf>
    <xf numFmtId="49" fontId="11" fillId="0" borderId="78" xfId="0" applyNumberFormat="1" applyFont="1" applyBorder="1" applyAlignment="1">
      <alignment horizontal="left"/>
    </xf>
    <xf numFmtId="0" fontId="11" fillId="0" borderId="30" xfId="0" applyFont="1" applyBorder="1" applyAlignment="1">
      <alignment/>
    </xf>
    <xf numFmtId="49" fontId="11" fillId="0" borderId="78" xfId="0" applyNumberFormat="1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4" borderId="77" xfId="0" applyFont="1" applyFill="1" applyBorder="1" applyAlignment="1">
      <alignment horizontal="center"/>
    </xf>
    <xf numFmtId="49" fontId="11" fillId="4" borderId="78" xfId="0" applyNumberFormat="1" applyFont="1" applyFill="1" applyBorder="1" applyAlignment="1">
      <alignment horizontal="center"/>
    </xf>
    <xf numFmtId="0" fontId="11" fillId="4" borderId="78" xfId="0" applyFont="1" applyFill="1" applyBorder="1" applyAlignment="1">
      <alignment/>
    </xf>
    <xf numFmtId="0" fontId="19" fillId="4" borderId="30" xfId="0" applyFont="1" applyFill="1" applyBorder="1" applyAlignment="1">
      <alignment/>
    </xf>
    <xf numFmtId="49" fontId="11" fillId="4" borderId="78" xfId="0" applyNumberFormat="1" applyFont="1" applyFill="1" applyBorder="1" applyAlignment="1">
      <alignment horizontal="right"/>
    </xf>
    <xf numFmtId="49" fontId="11" fillId="4" borderId="78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left"/>
    </xf>
    <xf numFmtId="0" fontId="11" fillId="0" borderId="19" xfId="0" applyFont="1" applyBorder="1" applyAlignment="1">
      <alignment/>
    </xf>
    <xf numFmtId="0" fontId="33" fillId="0" borderId="19" xfId="0" applyFont="1" applyBorder="1" applyAlignment="1">
      <alignment/>
    </xf>
    <xf numFmtId="0" fontId="11" fillId="4" borderId="11" xfId="0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0" fontId="11" fillId="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38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center"/>
    </xf>
    <xf numFmtId="49" fontId="11" fillId="4" borderId="25" xfId="0" applyNumberFormat="1" applyFont="1" applyFill="1" applyBorder="1" applyAlignment="1">
      <alignment horizontal="right"/>
    </xf>
    <xf numFmtId="0" fontId="11" fillId="4" borderId="25" xfId="0" applyFont="1" applyFill="1" applyBorder="1" applyAlignment="1">
      <alignment horizontal="left"/>
    </xf>
    <xf numFmtId="0" fontId="19" fillId="4" borderId="2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79" xfId="0" applyFont="1" applyBorder="1" applyAlignment="1">
      <alignment horizontal="center"/>
    </xf>
    <xf numFmtId="0" fontId="19" fillId="36" borderId="79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1" fillId="4" borderId="25" xfId="0" applyFont="1" applyFill="1" applyBorder="1" applyAlignment="1">
      <alignment/>
    </xf>
    <xf numFmtId="0" fontId="19" fillId="4" borderId="80" xfId="0" applyFont="1" applyFill="1" applyBorder="1" applyAlignment="1">
      <alignment/>
    </xf>
    <xf numFmtId="4" fontId="11" fillId="0" borderId="8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34" borderId="82" xfId="0" applyFont="1" applyFill="1" applyBorder="1" applyAlignment="1">
      <alignment horizontal="center"/>
    </xf>
    <xf numFmtId="49" fontId="11" fillId="4" borderId="2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23" xfId="0" applyNumberFormat="1" applyBorder="1" applyAlignment="1">
      <alignment/>
    </xf>
    <xf numFmtId="4" fontId="0" fillId="0" borderId="8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84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10" fillId="0" borderId="16" xfId="0" applyNumberFormat="1" applyFont="1" applyBorder="1" applyAlignment="1">
      <alignment horizontal="right"/>
    </xf>
    <xf numFmtId="4" fontId="6" fillId="0" borderId="86" xfId="0" applyNumberFormat="1" applyFont="1" applyBorder="1" applyAlignment="1">
      <alignment horizontal="center"/>
    </xf>
    <xf numFmtId="4" fontId="1" fillId="0" borderId="87" xfId="0" applyNumberFormat="1" applyFont="1" applyBorder="1" applyAlignment="1">
      <alignment/>
    </xf>
    <xf numFmtId="4" fontId="1" fillId="0" borderId="88" xfId="0" applyNumberFormat="1" applyFont="1" applyBorder="1" applyAlignment="1">
      <alignment/>
    </xf>
    <xf numFmtId="4" fontId="3" fillId="0" borderId="89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0" fillId="0" borderId="18" xfId="0" applyBorder="1" applyAlignment="1">
      <alignment/>
    </xf>
    <xf numFmtId="49" fontId="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20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90" xfId="0" applyFont="1" applyBorder="1" applyAlignment="1">
      <alignment/>
    </xf>
    <xf numFmtId="198" fontId="1" fillId="0" borderId="91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1" fillId="0" borderId="92" xfId="0" applyNumberFormat="1" applyFont="1" applyBorder="1" applyAlignment="1">
      <alignment/>
    </xf>
    <xf numFmtId="198" fontId="1" fillId="0" borderId="93" xfId="0" applyNumberFormat="1" applyFont="1" applyBorder="1" applyAlignment="1">
      <alignment/>
    </xf>
    <xf numFmtId="0" fontId="1" fillId="0" borderId="27" xfId="0" applyFont="1" applyBorder="1" applyAlignment="1">
      <alignment/>
    </xf>
    <xf numFmtId="198" fontId="1" fillId="0" borderId="51" xfId="0" applyNumberFormat="1" applyFont="1" applyBorder="1" applyAlignment="1">
      <alignment/>
    </xf>
    <xf numFmtId="0" fontId="1" fillId="0" borderId="49" xfId="0" applyFont="1" applyBorder="1" applyAlignment="1">
      <alignment/>
    </xf>
    <xf numFmtId="198" fontId="1" fillId="0" borderId="52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4" fontId="1" fillId="0" borderId="58" xfId="0" applyNumberFormat="1" applyFont="1" applyBorder="1" applyAlignment="1">
      <alignment horizontal="left"/>
    </xf>
    <xf numFmtId="0" fontId="9" fillId="33" borderId="94" xfId="0" applyFont="1" applyFill="1" applyBorder="1" applyAlignment="1">
      <alignment horizontal="center"/>
    </xf>
    <xf numFmtId="3" fontId="9" fillId="33" borderId="94" xfId="0" applyNumberFormat="1" applyFont="1" applyFill="1" applyBorder="1" applyAlignment="1">
      <alignment horizontal="center"/>
    </xf>
    <xf numFmtId="14" fontId="9" fillId="33" borderId="74" xfId="0" applyNumberFormat="1" applyFont="1" applyFill="1" applyBorder="1" applyAlignment="1">
      <alignment horizontal="center"/>
    </xf>
    <xf numFmtId="0" fontId="1" fillId="16" borderId="95" xfId="0" applyFont="1" applyFill="1" applyBorder="1" applyAlignment="1">
      <alignment/>
    </xf>
    <xf numFmtId="0" fontId="1" fillId="16" borderId="96" xfId="0" applyFont="1" applyFill="1" applyBorder="1" applyAlignment="1">
      <alignment/>
    </xf>
    <xf numFmtId="0" fontId="1" fillId="16" borderId="97" xfId="0" applyFont="1" applyFill="1" applyBorder="1" applyAlignment="1">
      <alignment/>
    </xf>
    <xf numFmtId="0" fontId="1" fillId="0" borderId="72" xfId="0" applyFont="1" applyBorder="1" applyAlignment="1">
      <alignment/>
    </xf>
    <xf numFmtId="0" fontId="1" fillId="0" borderId="81" xfId="0" applyFont="1" applyBorder="1" applyAlignment="1">
      <alignment/>
    </xf>
    <xf numFmtId="0" fontId="1" fillId="10" borderId="30" xfId="0" applyFont="1" applyFill="1" applyBorder="1" applyAlignment="1">
      <alignment/>
    </xf>
    <xf numFmtId="0" fontId="1" fillId="16" borderId="81" xfId="0" applyFont="1" applyFill="1" applyBorder="1" applyAlignment="1">
      <alignment/>
    </xf>
    <xf numFmtId="0" fontId="1" fillId="16" borderId="98" xfId="0" applyFont="1" applyFill="1" applyBorder="1" applyAlignment="1">
      <alignment/>
    </xf>
    <xf numFmtId="0" fontId="1" fillId="9" borderId="95" xfId="0" applyFont="1" applyFill="1" applyBorder="1" applyAlignment="1">
      <alignment/>
    </xf>
    <xf numFmtId="0" fontId="1" fillId="9" borderId="99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4" fontId="35" fillId="33" borderId="55" xfId="0" applyNumberFormat="1" applyFont="1" applyFill="1" applyBorder="1" applyAlignment="1">
      <alignment horizontal="center"/>
    </xf>
    <xf numFmtId="49" fontId="9" fillId="33" borderId="10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3" fontId="11" fillId="0" borderId="0" xfId="0" applyNumberFormat="1" applyFont="1" applyFill="1" applyAlignment="1">
      <alignment/>
    </xf>
    <xf numFmtId="0" fontId="19" fillId="37" borderId="73" xfId="0" applyFont="1" applyFill="1" applyBorder="1" applyAlignment="1">
      <alignment horizontal="center"/>
    </xf>
    <xf numFmtId="4" fontId="31" fillId="10" borderId="74" xfId="0" applyNumberFormat="1" applyFont="1" applyFill="1" applyBorder="1" applyAlignment="1">
      <alignment horizontal="center"/>
    </xf>
    <xf numFmtId="4" fontId="31" fillId="0" borderId="101" xfId="0" applyNumberFormat="1" applyFont="1" applyBorder="1" applyAlignment="1">
      <alignment horizontal="center"/>
    </xf>
    <xf numFmtId="0" fontId="19" fillId="37" borderId="75" xfId="0" applyFont="1" applyFill="1" applyBorder="1" applyAlignment="1">
      <alignment horizontal="center"/>
    </xf>
    <xf numFmtId="49" fontId="32" fillId="10" borderId="76" xfId="0" applyNumberFormat="1" applyFont="1" applyFill="1" applyBorder="1" applyAlignment="1">
      <alignment horizontal="center"/>
    </xf>
    <xf numFmtId="49" fontId="32" fillId="0" borderId="102" xfId="0" applyNumberFormat="1" applyFont="1" applyBorder="1" applyAlignment="1">
      <alignment horizontal="center"/>
    </xf>
    <xf numFmtId="3" fontId="11" fillId="1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3" fontId="11" fillId="10" borderId="19" xfId="0" applyNumberFormat="1" applyFont="1" applyFill="1" applyBorder="1" applyAlignment="1">
      <alignment/>
    </xf>
    <xf numFmtId="4" fontId="31" fillId="4" borderId="11" xfId="0" applyNumberFormat="1" applyFont="1" applyFill="1" applyBorder="1" applyAlignment="1">
      <alignment/>
    </xf>
    <xf numFmtId="3" fontId="31" fillId="10" borderId="19" xfId="0" applyNumberFormat="1" applyFont="1" applyFill="1" applyBorder="1" applyAlignment="1">
      <alignment/>
    </xf>
    <xf numFmtId="3" fontId="31" fillId="10" borderId="11" xfId="0" applyNumberFormat="1" applyFont="1" applyFill="1" applyBorder="1" applyAlignment="1">
      <alignment/>
    </xf>
    <xf numFmtId="0" fontId="0" fillId="10" borderId="11" xfId="0" applyFill="1" applyBorder="1" applyAlignment="1">
      <alignment/>
    </xf>
    <xf numFmtId="4" fontId="19" fillId="4" borderId="11" xfId="0" applyNumberFormat="1" applyFont="1" applyFill="1" applyBorder="1" applyAlignment="1">
      <alignment/>
    </xf>
    <xf numFmtId="3" fontId="19" fillId="10" borderId="8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4" borderId="103" xfId="0" applyFont="1" applyFill="1" applyBorder="1" applyAlignment="1">
      <alignment/>
    </xf>
    <xf numFmtId="0" fontId="19" fillId="0" borderId="104" xfId="0" applyFont="1" applyBorder="1" applyAlignment="1">
      <alignment horizontal="center"/>
    </xf>
    <xf numFmtId="0" fontId="0" fillId="10" borderId="22" xfId="0" applyFill="1" applyBorder="1" applyAlignment="1">
      <alignment/>
    </xf>
    <xf numFmtId="0" fontId="0" fillId="0" borderId="22" xfId="0" applyBorder="1" applyAlignment="1">
      <alignment/>
    </xf>
    <xf numFmtId="3" fontId="11" fillId="1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10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3" fontId="31" fillId="10" borderId="27" xfId="0" applyNumberFormat="1" applyFont="1" applyFill="1" applyBorder="1" applyAlignment="1">
      <alignment/>
    </xf>
    <xf numFmtId="4" fontId="31" fillId="4" borderId="27" xfId="0" applyNumberFormat="1" applyFont="1" applyFill="1" applyBorder="1" applyAlignment="1">
      <alignment/>
    </xf>
    <xf numFmtId="4" fontId="11" fillId="10" borderId="27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31" fillId="0" borderId="11" xfId="0" applyNumberFormat="1" applyFont="1" applyFill="1" applyBorder="1" applyAlignment="1">
      <alignment/>
    </xf>
    <xf numFmtId="4" fontId="31" fillId="0" borderId="11" xfId="0" applyNumberFormat="1" applyFont="1" applyFill="1" applyBorder="1" applyAlignment="1">
      <alignment/>
    </xf>
    <xf numFmtId="3" fontId="31" fillId="1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9" fillId="1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" fontId="31" fillId="4" borderId="25" xfId="0" applyNumberFormat="1" applyFont="1" applyFill="1" applyBorder="1" applyAlignment="1">
      <alignment/>
    </xf>
    <xf numFmtId="3" fontId="31" fillId="1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37" borderId="79" xfId="0" applyFont="1" applyFill="1" applyBorder="1" applyAlignment="1">
      <alignment horizontal="center"/>
    </xf>
    <xf numFmtId="4" fontId="11" fillId="10" borderId="22" xfId="0" applyNumberFormat="1" applyFont="1" applyFill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81" xfId="0" applyNumberFormat="1" applyFont="1" applyFill="1" applyBorder="1" applyAlignment="1">
      <alignment/>
    </xf>
    <xf numFmtId="0" fontId="11" fillId="0" borderId="81" xfId="0" applyFont="1" applyBorder="1" applyAlignment="1">
      <alignment/>
    </xf>
    <xf numFmtId="0" fontId="11" fillId="34" borderId="105" xfId="0" applyFont="1" applyFill="1" applyBorder="1" applyAlignment="1">
      <alignment horizontal="center"/>
    </xf>
    <xf numFmtId="49" fontId="11" fillId="36" borderId="106" xfId="0" applyNumberFormat="1" applyFont="1" applyFill="1" applyBorder="1" applyAlignment="1">
      <alignment horizontal="right"/>
    </xf>
    <xf numFmtId="3" fontId="11" fillId="10" borderId="107" xfId="0" applyNumberFormat="1" applyFont="1" applyFill="1" applyBorder="1" applyAlignment="1">
      <alignment/>
    </xf>
    <xf numFmtId="0" fontId="11" fillId="4" borderId="105" xfId="0" applyFont="1" applyFill="1" applyBorder="1" applyAlignment="1">
      <alignment/>
    </xf>
    <xf numFmtId="49" fontId="11" fillId="4" borderId="106" xfId="0" applyNumberFormat="1" applyFont="1" applyFill="1" applyBorder="1" applyAlignment="1">
      <alignment horizontal="right"/>
    </xf>
    <xf numFmtId="49" fontId="11" fillId="4" borderId="106" xfId="0" applyNumberFormat="1" applyFont="1" applyFill="1" applyBorder="1" applyAlignment="1">
      <alignment horizontal="left"/>
    </xf>
    <xf numFmtId="0" fontId="19" fillId="4" borderId="32" xfId="0" applyFont="1" applyFill="1" applyBorder="1" applyAlignment="1">
      <alignment/>
    </xf>
    <xf numFmtId="4" fontId="31" fillId="4" borderId="26" xfId="0" applyNumberFormat="1" applyFont="1" applyFill="1" applyBorder="1" applyAlignment="1">
      <alignment/>
    </xf>
    <xf numFmtId="3" fontId="31" fillId="10" borderId="80" xfId="0" applyNumberFormat="1" applyFont="1" applyFill="1" applyBorder="1" applyAlignment="1">
      <alignment/>
    </xf>
    <xf numFmtId="0" fontId="11" fillId="34" borderId="108" xfId="0" applyFont="1" applyFill="1" applyBorder="1" applyAlignment="1">
      <alignment horizontal="center"/>
    </xf>
    <xf numFmtId="0" fontId="19" fillId="0" borderId="109" xfId="0" applyFont="1" applyBorder="1" applyAlignment="1">
      <alignment/>
    </xf>
    <xf numFmtId="4" fontId="11" fillId="10" borderId="23" xfId="0" applyNumberFormat="1" applyFont="1" applyFill="1" applyBorder="1" applyAlignment="1">
      <alignment/>
    </xf>
    <xf numFmtId="4" fontId="11" fillId="0" borderId="23" xfId="0" applyNumberFormat="1" applyFont="1" applyBorder="1" applyAlignment="1">
      <alignment/>
    </xf>
    <xf numFmtId="49" fontId="11" fillId="0" borderId="11" xfId="0" applyNumberFormat="1" applyFont="1" applyFill="1" applyBorder="1" applyAlignment="1">
      <alignment horizontal="right"/>
    </xf>
    <xf numFmtId="0" fontId="11" fillId="4" borderId="2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9" fillId="36" borderId="110" xfId="0" applyNumberFormat="1" applyFont="1" applyFill="1" applyBorder="1" applyAlignment="1">
      <alignment horizontal="center"/>
    </xf>
    <xf numFmtId="4" fontId="43" fillId="0" borderId="83" xfId="0" applyNumberFormat="1" applyFont="1" applyBorder="1" applyAlignment="1">
      <alignment/>
    </xf>
    <xf numFmtId="4" fontId="31" fillId="0" borderId="27" xfId="0" applyNumberFormat="1" applyFont="1" applyFill="1" applyBorder="1" applyAlignment="1">
      <alignment/>
    </xf>
    <xf numFmtId="49" fontId="19" fillId="36" borderId="11" xfId="0" applyNumberFormat="1" applyFont="1" applyFill="1" applyBorder="1" applyAlignment="1">
      <alignment horizontal="center"/>
    </xf>
    <xf numFmtId="4" fontId="0" fillId="0" borderId="81" xfId="0" applyNumberFormat="1" applyBorder="1" applyAlignment="1">
      <alignment/>
    </xf>
    <xf numFmtId="4" fontId="0" fillId="0" borderId="111" xfId="0" applyNumberFormat="1" applyBorder="1" applyAlignment="1">
      <alignment/>
    </xf>
    <xf numFmtId="0" fontId="19" fillId="0" borderId="75" xfId="0" applyFont="1" applyBorder="1" applyAlignment="1">
      <alignment horizontal="center"/>
    </xf>
    <xf numFmtId="49" fontId="11" fillId="0" borderId="81" xfId="0" applyNumberFormat="1" applyFont="1" applyFill="1" applyBorder="1" applyAlignment="1">
      <alignment horizontal="left"/>
    </xf>
    <xf numFmtId="0" fontId="11" fillId="0" borderId="81" xfId="0" applyFont="1" applyFill="1" applyBorder="1" applyAlignment="1">
      <alignment horizontal="center"/>
    </xf>
    <xf numFmtId="49" fontId="11" fillId="0" borderId="81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0" fillId="0" borderId="92" xfId="0" applyBorder="1" applyAlignment="1">
      <alignment/>
    </xf>
    <xf numFmtId="4" fontId="1" fillId="0" borderId="11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" fontId="3" fillId="0" borderId="92" xfId="0" applyNumberFormat="1" applyFont="1" applyBorder="1" applyAlignment="1">
      <alignment/>
    </xf>
    <xf numFmtId="3" fontId="9" fillId="33" borderId="113" xfId="0" applyNumberFormat="1" applyFont="1" applyFill="1" applyBorder="1" applyAlignment="1">
      <alignment horizontal="center"/>
    </xf>
    <xf numFmtId="3" fontId="9" fillId="33" borderId="114" xfId="0" applyNumberFormat="1" applyFont="1" applyFill="1" applyBorder="1" applyAlignment="1">
      <alignment horizontal="center"/>
    </xf>
    <xf numFmtId="4" fontId="1" fillId="0" borderId="109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4" fontId="44" fillId="10" borderId="74" xfId="0" applyNumberFormat="1" applyFont="1" applyFill="1" applyBorder="1" applyAlignment="1">
      <alignment horizontal="center"/>
    </xf>
    <xf numFmtId="0" fontId="45" fillId="4" borderId="19" xfId="0" applyFont="1" applyFill="1" applyBorder="1" applyAlignment="1">
      <alignment/>
    </xf>
    <xf numFmtId="3" fontId="11" fillId="1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0" fontId="19" fillId="36" borderId="11" xfId="0" applyFont="1" applyFill="1" applyBorder="1" applyAlignment="1">
      <alignment horizontal="center"/>
    </xf>
    <xf numFmtId="0" fontId="11" fillId="34" borderId="115" xfId="0" applyFont="1" applyFill="1" applyBorder="1" applyAlignment="1">
      <alignment horizontal="center"/>
    </xf>
    <xf numFmtId="49" fontId="11" fillId="36" borderId="115" xfId="0" applyNumberFormat="1" applyFont="1" applyFill="1" applyBorder="1" applyAlignment="1">
      <alignment horizontal="right"/>
    </xf>
    <xf numFmtId="3" fontId="11" fillId="10" borderId="115" xfId="0" applyNumberFormat="1" applyFont="1" applyFill="1" applyBorder="1" applyAlignment="1">
      <alignment/>
    </xf>
    <xf numFmtId="49" fontId="19" fillId="36" borderId="115" xfId="0" applyNumberFormat="1" applyFont="1" applyFill="1" applyBorder="1" applyAlignment="1">
      <alignment horizontal="center"/>
    </xf>
    <xf numFmtId="3" fontId="0" fillId="1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9" fillId="10" borderId="63" xfId="0" applyNumberFormat="1" applyFont="1" applyFill="1" applyBorder="1" applyAlignment="1">
      <alignment/>
    </xf>
    <xf numFmtId="49" fontId="84" fillId="0" borderId="0" xfId="0" applyNumberFormat="1" applyFont="1" applyAlignment="1">
      <alignment/>
    </xf>
    <xf numFmtId="4" fontId="84" fillId="0" borderId="0" xfId="0" applyNumberFormat="1" applyFont="1" applyAlignment="1">
      <alignment/>
    </xf>
    <xf numFmtId="0" fontId="11" fillId="0" borderId="19" xfId="0" applyFont="1" applyFill="1" applyBorder="1" applyAlignment="1">
      <alignment horizontal="left"/>
    </xf>
    <xf numFmtId="4" fontId="31" fillId="10" borderId="74" xfId="0" applyNumberFormat="1" applyFont="1" applyFill="1" applyBorder="1" applyAlignment="1">
      <alignment horizontal="center"/>
    </xf>
    <xf numFmtId="4" fontId="31" fillId="0" borderId="10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/>
    </xf>
    <xf numFmtId="49" fontId="11" fillId="36" borderId="11" xfId="0" applyNumberFormat="1" applyFont="1" applyFill="1" applyBorder="1" applyAlignment="1">
      <alignment horizontal="right"/>
    </xf>
    <xf numFmtId="49" fontId="11" fillId="0" borderId="115" xfId="0" applyNumberFormat="1" applyFont="1" applyBorder="1" applyAlignment="1">
      <alignment horizontal="left"/>
    </xf>
    <xf numFmtId="0" fontId="11" fillId="0" borderId="107" xfId="0" applyFont="1" applyBorder="1" applyAlignment="1">
      <alignment/>
    </xf>
    <xf numFmtId="4" fontId="11" fillId="0" borderId="115" xfId="0" applyNumberFormat="1" applyFont="1" applyBorder="1" applyAlignment="1">
      <alignment/>
    </xf>
    <xf numFmtId="4" fontId="31" fillId="0" borderId="25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81" xfId="0" applyFont="1" applyBorder="1" applyAlignment="1">
      <alignment/>
    </xf>
    <xf numFmtId="49" fontId="11" fillId="0" borderId="116" xfId="0" applyNumberFormat="1" applyFont="1" applyBorder="1" applyAlignment="1">
      <alignment horizontal="left"/>
    </xf>
    <xf numFmtId="4" fontId="11" fillId="0" borderId="117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left"/>
    </xf>
    <xf numFmtId="0" fontId="11" fillId="0" borderId="32" xfId="0" applyFont="1" applyBorder="1" applyAlignment="1">
      <alignment/>
    </xf>
    <xf numFmtId="0" fontId="11" fillId="0" borderId="85" xfId="0" applyFont="1" applyBorder="1" applyAlignment="1">
      <alignment horizontal="center"/>
    </xf>
    <xf numFmtId="49" fontId="11" fillId="0" borderId="85" xfId="0" applyNumberFormat="1" applyFont="1" applyBorder="1" applyAlignment="1">
      <alignment horizontal="right"/>
    </xf>
    <xf numFmtId="49" fontId="11" fillId="0" borderId="85" xfId="0" applyNumberFormat="1" applyFont="1" applyBorder="1" applyAlignment="1">
      <alignment horizontal="left"/>
    </xf>
    <xf numFmtId="0" fontId="19" fillId="0" borderId="85" xfId="0" applyFont="1" applyBorder="1" applyAlignment="1">
      <alignment/>
    </xf>
    <xf numFmtId="49" fontId="11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right"/>
    </xf>
    <xf numFmtId="4" fontId="11" fillId="0" borderId="83" xfId="0" applyNumberFormat="1" applyFont="1" applyBorder="1" applyAlignment="1">
      <alignment/>
    </xf>
    <xf numFmtId="0" fontId="11" fillId="34" borderId="118" xfId="0" applyFont="1" applyFill="1" applyBorder="1" applyAlignment="1">
      <alignment horizontal="center"/>
    </xf>
    <xf numFmtId="49" fontId="11" fillId="0" borderId="11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34" fillId="0" borderId="58" xfId="0" applyFont="1" applyBorder="1" applyAlignment="1">
      <alignment horizontal="center"/>
    </xf>
    <xf numFmtId="4" fontId="3" fillId="0" borderId="119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12" borderId="0" xfId="0" applyNumberFormat="1" applyFont="1" applyFill="1" applyAlignment="1">
      <alignment/>
    </xf>
    <xf numFmtId="4" fontId="3" fillId="12" borderId="0" xfId="0" applyNumberFormat="1" applyFont="1" applyFill="1" applyAlignment="1">
      <alignment/>
    </xf>
    <xf numFmtId="3" fontId="1" fillId="12" borderId="0" xfId="0" applyNumberFormat="1" applyFont="1" applyFill="1" applyAlignment="1">
      <alignment/>
    </xf>
    <xf numFmtId="202" fontId="3" fillId="0" borderId="0" xfId="0" applyNumberFormat="1" applyFont="1" applyAlignment="1">
      <alignment/>
    </xf>
    <xf numFmtId="0" fontId="19" fillId="36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10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4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0"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529</xdr:row>
      <xdr:rowOff>0</xdr:rowOff>
    </xdr:from>
    <xdr:to>
      <xdr:col>2</xdr:col>
      <xdr:colOff>990600</xdr:colOff>
      <xdr:row>529</xdr:row>
      <xdr:rowOff>0</xdr:rowOff>
    </xdr:to>
    <xdr:sp>
      <xdr:nvSpPr>
        <xdr:cNvPr id="1" name="Line 70"/>
        <xdr:cNvSpPr>
          <a:spLocks/>
        </xdr:cNvSpPr>
      </xdr:nvSpPr>
      <xdr:spPr>
        <a:xfrm>
          <a:off x="1819275" y="1331214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1266825</xdr:colOff>
      <xdr:row>635</xdr:row>
      <xdr:rowOff>0</xdr:rowOff>
    </xdr:from>
    <xdr:to>
      <xdr:col>2</xdr:col>
      <xdr:colOff>1266825</xdr:colOff>
      <xdr:row>641</xdr:row>
      <xdr:rowOff>0</xdr:rowOff>
    </xdr:to>
    <xdr:sp>
      <xdr:nvSpPr>
        <xdr:cNvPr id="2" name="Line 73"/>
        <xdr:cNvSpPr>
          <a:spLocks/>
        </xdr:cNvSpPr>
      </xdr:nvSpPr>
      <xdr:spPr>
        <a:xfrm>
          <a:off x="3086100" y="1556575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1266825</xdr:colOff>
      <xdr:row>643</xdr:row>
      <xdr:rowOff>9525</xdr:rowOff>
    </xdr:from>
    <xdr:to>
      <xdr:col>2</xdr:col>
      <xdr:colOff>1266825</xdr:colOff>
      <xdr:row>647</xdr:row>
      <xdr:rowOff>0</xdr:rowOff>
    </xdr:to>
    <xdr:sp>
      <xdr:nvSpPr>
        <xdr:cNvPr id="3" name="Line 74"/>
        <xdr:cNvSpPr>
          <a:spLocks/>
        </xdr:cNvSpPr>
      </xdr:nvSpPr>
      <xdr:spPr>
        <a:xfrm>
          <a:off x="3086100" y="157267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933450</xdr:colOff>
      <xdr:row>0</xdr:row>
      <xdr:rowOff>295275</xdr:rowOff>
    </xdr:from>
    <xdr:to>
      <xdr:col>3</xdr:col>
      <xdr:colOff>3438525</xdr:colOff>
      <xdr:row>4</xdr:row>
      <xdr:rowOff>561975</xdr:rowOff>
    </xdr:to>
    <xdr:pic>
      <xdr:nvPicPr>
        <xdr:cNvPr id="4" name="Obrázok 12" descr="Erb Perín - Ch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95275"/>
          <a:ext cx="2505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1266825</xdr:colOff>
      <xdr:row>607</xdr:row>
      <xdr:rowOff>9525</xdr:rowOff>
    </xdr:from>
    <xdr:to>
      <xdr:col>2</xdr:col>
      <xdr:colOff>1266825</xdr:colOff>
      <xdr:row>611</xdr:row>
      <xdr:rowOff>9525</xdr:rowOff>
    </xdr:to>
    <xdr:sp>
      <xdr:nvSpPr>
        <xdr:cNvPr id="5" name="Line 3"/>
        <xdr:cNvSpPr>
          <a:spLocks/>
        </xdr:cNvSpPr>
      </xdr:nvSpPr>
      <xdr:spPr>
        <a:xfrm>
          <a:off x="3086100" y="1497711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1266825</xdr:colOff>
      <xdr:row>627</xdr:row>
      <xdr:rowOff>238125</xdr:rowOff>
    </xdr:from>
    <xdr:to>
      <xdr:col>2</xdr:col>
      <xdr:colOff>1266825</xdr:colOff>
      <xdr:row>647</xdr:row>
      <xdr:rowOff>209550</xdr:rowOff>
    </xdr:to>
    <xdr:sp>
      <xdr:nvSpPr>
        <xdr:cNvPr id="6" name="Line 5"/>
        <xdr:cNvSpPr>
          <a:spLocks/>
        </xdr:cNvSpPr>
      </xdr:nvSpPr>
      <xdr:spPr>
        <a:xfrm>
          <a:off x="3086100" y="154257375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543</xdr:row>
      <xdr:rowOff>0</xdr:rowOff>
    </xdr:from>
    <xdr:to>
      <xdr:col>2</xdr:col>
      <xdr:colOff>990600</xdr:colOff>
      <xdr:row>543</xdr:row>
      <xdr:rowOff>0</xdr:rowOff>
    </xdr:to>
    <xdr:sp>
      <xdr:nvSpPr>
        <xdr:cNvPr id="7" name="Line 70"/>
        <xdr:cNvSpPr>
          <a:spLocks/>
        </xdr:cNvSpPr>
      </xdr:nvSpPr>
      <xdr:spPr>
        <a:xfrm>
          <a:off x="1819275" y="1364837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1790700</xdr:colOff>
      <xdr:row>542</xdr:row>
      <xdr:rowOff>9525</xdr:rowOff>
    </xdr:from>
    <xdr:to>
      <xdr:col>3</xdr:col>
      <xdr:colOff>1790700</xdr:colOff>
      <xdr:row>551</xdr:row>
      <xdr:rowOff>209550</xdr:rowOff>
    </xdr:to>
    <xdr:sp>
      <xdr:nvSpPr>
        <xdr:cNvPr id="8" name="Line 71"/>
        <xdr:cNvSpPr>
          <a:spLocks/>
        </xdr:cNvSpPr>
      </xdr:nvSpPr>
      <xdr:spPr>
        <a:xfrm>
          <a:off x="4876800" y="13626465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1781175</xdr:colOff>
      <xdr:row>568</xdr:row>
      <xdr:rowOff>38100</xdr:rowOff>
    </xdr:from>
    <xdr:to>
      <xdr:col>3</xdr:col>
      <xdr:colOff>1781175</xdr:colOff>
      <xdr:row>572</xdr:row>
      <xdr:rowOff>209550</xdr:rowOff>
    </xdr:to>
    <xdr:sp>
      <xdr:nvSpPr>
        <xdr:cNvPr id="9" name="Line 72"/>
        <xdr:cNvSpPr>
          <a:spLocks/>
        </xdr:cNvSpPr>
      </xdr:nvSpPr>
      <xdr:spPr>
        <a:xfrm flipH="1">
          <a:off x="4867275" y="1419034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1266825</xdr:colOff>
      <xdr:row>650</xdr:row>
      <xdr:rowOff>0</xdr:rowOff>
    </xdr:from>
    <xdr:to>
      <xdr:col>2</xdr:col>
      <xdr:colOff>1266825</xdr:colOff>
      <xdr:row>655</xdr:row>
      <xdr:rowOff>0</xdr:rowOff>
    </xdr:to>
    <xdr:sp>
      <xdr:nvSpPr>
        <xdr:cNvPr id="10" name="Line 73"/>
        <xdr:cNvSpPr>
          <a:spLocks/>
        </xdr:cNvSpPr>
      </xdr:nvSpPr>
      <xdr:spPr>
        <a:xfrm>
          <a:off x="3086100" y="1586674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1266825</xdr:colOff>
      <xdr:row>657</xdr:row>
      <xdr:rowOff>9525</xdr:rowOff>
    </xdr:from>
    <xdr:to>
      <xdr:col>2</xdr:col>
      <xdr:colOff>1266825</xdr:colOff>
      <xdr:row>661</xdr:row>
      <xdr:rowOff>0</xdr:rowOff>
    </xdr:to>
    <xdr:sp>
      <xdr:nvSpPr>
        <xdr:cNvPr id="11" name="Line 74"/>
        <xdr:cNvSpPr>
          <a:spLocks/>
        </xdr:cNvSpPr>
      </xdr:nvSpPr>
      <xdr:spPr>
        <a:xfrm>
          <a:off x="3086100" y="1600866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1781175</xdr:colOff>
      <xdr:row>568</xdr:row>
      <xdr:rowOff>38100</xdr:rowOff>
    </xdr:from>
    <xdr:to>
      <xdr:col>3</xdr:col>
      <xdr:colOff>1781175</xdr:colOff>
      <xdr:row>572</xdr:row>
      <xdr:rowOff>209550</xdr:rowOff>
    </xdr:to>
    <xdr:sp>
      <xdr:nvSpPr>
        <xdr:cNvPr id="12" name="Line 72"/>
        <xdr:cNvSpPr>
          <a:spLocks/>
        </xdr:cNvSpPr>
      </xdr:nvSpPr>
      <xdr:spPr>
        <a:xfrm flipH="1">
          <a:off x="4867275" y="1419034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2705100</xdr:colOff>
      <xdr:row>607</xdr:row>
      <xdr:rowOff>9525</xdr:rowOff>
    </xdr:from>
    <xdr:to>
      <xdr:col>3</xdr:col>
      <xdr:colOff>2705100</xdr:colOff>
      <xdr:row>611</xdr:row>
      <xdr:rowOff>9525</xdr:rowOff>
    </xdr:to>
    <xdr:sp>
      <xdr:nvSpPr>
        <xdr:cNvPr id="13" name="Line 3"/>
        <xdr:cNvSpPr>
          <a:spLocks/>
        </xdr:cNvSpPr>
      </xdr:nvSpPr>
      <xdr:spPr>
        <a:xfrm>
          <a:off x="5791200" y="1497711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6"/>
  <sheetViews>
    <sheetView tabSelected="1" view="pageBreakPreview" zoomScaleSheetLayoutView="100" workbookViewId="0" topLeftCell="A61">
      <selection activeCell="D20" sqref="D20"/>
    </sheetView>
  </sheetViews>
  <sheetFormatPr defaultColWidth="11.00390625" defaultRowHeight="12.75"/>
  <cols>
    <col min="1" max="1" width="10.50390625" style="2" customWidth="1"/>
    <col min="2" max="2" width="13.375" style="2" customWidth="1"/>
    <col min="3" max="3" width="16.625" style="2" customWidth="1"/>
    <col min="4" max="4" width="60.00390625" style="2" customWidth="1"/>
    <col min="5" max="5" width="19.875" style="0" customWidth="1"/>
    <col min="6" max="6" width="17.125" style="0" customWidth="1"/>
    <col min="7" max="7" width="18.00390625" style="0" customWidth="1"/>
    <col min="8" max="8" width="12.625" style="0" customWidth="1"/>
    <col min="9" max="16384" width="8.875" style="0" customWidth="1"/>
  </cols>
  <sheetData>
    <row r="1" spans="1:4" s="259" customFormat="1" ht="46.5">
      <c r="A1" s="257"/>
      <c r="B1" s="258"/>
      <c r="D1" s="260"/>
    </row>
    <row r="2" spans="1:7" s="259" customFormat="1" ht="46.5">
      <c r="A2" s="257"/>
      <c r="B2" s="258"/>
      <c r="C2" s="261"/>
      <c r="D2" s="262"/>
      <c r="E2" s="261"/>
      <c r="F2" s="261"/>
      <c r="G2" s="261"/>
    </row>
    <row r="3" spans="1:7" s="259" customFormat="1" ht="46.5">
      <c r="A3" s="257"/>
      <c r="B3" s="258"/>
      <c r="C3" s="261"/>
      <c r="D3" s="262"/>
      <c r="E3" s="261"/>
      <c r="F3" s="261"/>
      <c r="G3" s="261"/>
    </row>
    <row r="4" spans="1:7" s="259" customFormat="1" ht="46.5">
      <c r="A4" s="257"/>
      <c r="B4" s="258"/>
      <c r="C4" s="261"/>
      <c r="D4" s="262"/>
      <c r="E4" s="261"/>
      <c r="F4" s="261"/>
      <c r="G4" s="261"/>
    </row>
    <row r="5" spans="1:7" s="259" customFormat="1" ht="46.5">
      <c r="A5" s="257"/>
      <c r="B5" s="258"/>
      <c r="C5" s="261"/>
      <c r="D5" s="262"/>
      <c r="E5" s="261"/>
      <c r="F5" s="261"/>
      <c r="G5" s="261"/>
    </row>
    <row r="6" spans="1:7" s="259" customFormat="1" ht="48">
      <c r="A6" s="257"/>
      <c r="B6" s="258"/>
      <c r="C6" s="261"/>
      <c r="D6" s="262"/>
      <c r="E6" s="261"/>
      <c r="F6" s="261"/>
      <c r="G6" s="261"/>
    </row>
    <row r="7" spans="1:7" s="259" customFormat="1" ht="48">
      <c r="A7" s="257"/>
      <c r="B7" s="258"/>
      <c r="C7" s="261"/>
      <c r="D7" s="262"/>
      <c r="E7" s="261"/>
      <c r="F7" s="261"/>
      <c r="G7" s="261"/>
    </row>
    <row r="8" spans="1:7" s="259" customFormat="1" ht="48">
      <c r="A8" s="257"/>
      <c r="B8" s="258"/>
      <c r="C8" s="261"/>
      <c r="D8" s="262" t="s">
        <v>320</v>
      </c>
      <c r="E8" s="261"/>
      <c r="F8" s="261"/>
      <c r="G8" s="261"/>
    </row>
    <row r="9" spans="1:7" s="259" customFormat="1" ht="48">
      <c r="A9" s="257"/>
      <c r="B9" s="258"/>
      <c r="C9" s="261"/>
      <c r="D9" s="262" t="s">
        <v>321</v>
      </c>
      <c r="E9" s="261"/>
      <c r="F9" s="261"/>
      <c r="G9" s="261"/>
    </row>
    <row r="10" spans="1:7" s="259" customFormat="1" ht="48">
      <c r="A10" s="257"/>
      <c r="B10" s="258"/>
      <c r="C10" s="261"/>
      <c r="D10" s="262" t="s">
        <v>438</v>
      </c>
      <c r="E10" s="261"/>
      <c r="F10" s="261"/>
      <c r="G10" s="261"/>
    </row>
    <row r="11" spans="1:7" s="259" customFormat="1" ht="48">
      <c r="A11" s="257"/>
      <c r="B11" s="258"/>
      <c r="C11" s="261"/>
      <c r="D11" s="262"/>
      <c r="E11" s="261"/>
      <c r="F11" s="261"/>
      <c r="G11" s="261"/>
    </row>
    <row r="12" spans="1:7" s="259" customFormat="1" ht="48">
      <c r="A12" s="257"/>
      <c r="B12" s="258"/>
      <c r="C12" s="261"/>
      <c r="D12" s="262"/>
      <c r="E12" s="261"/>
      <c r="F12" s="261"/>
      <c r="G12" s="261"/>
    </row>
    <row r="13" spans="1:7" s="259" customFormat="1" ht="48">
      <c r="A13" s="257"/>
      <c r="B13" s="258"/>
      <c r="C13" s="261"/>
      <c r="D13" s="262"/>
      <c r="E13" s="261"/>
      <c r="F13" s="261"/>
      <c r="G13" s="261"/>
    </row>
    <row r="14" spans="1:7" s="267" customFormat="1" ht="27.75">
      <c r="A14" s="271"/>
      <c r="B14" s="273"/>
      <c r="C14" s="265"/>
      <c r="G14" s="265"/>
    </row>
    <row r="15" spans="1:7" s="267" customFormat="1" ht="27.75">
      <c r="A15" s="271"/>
      <c r="B15" s="273"/>
      <c r="C15" s="265"/>
      <c r="G15" s="265"/>
    </row>
    <row r="16" spans="1:7" s="267" customFormat="1" ht="27.75">
      <c r="A16" s="263"/>
      <c r="B16" s="264"/>
      <c r="C16" s="265"/>
      <c r="D16" s="266"/>
      <c r="E16" s="265"/>
      <c r="F16" s="265"/>
      <c r="G16" s="265"/>
    </row>
    <row r="17" spans="2:7" s="267" customFormat="1" ht="24.75">
      <c r="B17" s="265" t="s">
        <v>351</v>
      </c>
      <c r="C17" s="265"/>
      <c r="D17" s="420">
        <v>44014</v>
      </c>
      <c r="E17" s="265"/>
      <c r="F17" s="265"/>
      <c r="G17" s="265"/>
    </row>
    <row r="18" spans="2:7" s="267" customFormat="1" ht="24.75">
      <c r="B18" s="265" t="s">
        <v>484</v>
      </c>
      <c r="C18" s="265"/>
      <c r="D18" s="421">
        <v>93</v>
      </c>
      <c r="E18" s="265"/>
      <c r="F18" s="265"/>
      <c r="G18" s="265"/>
    </row>
    <row r="19" spans="2:7" s="267" customFormat="1" ht="24.75">
      <c r="B19" s="265"/>
      <c r="C19" s="265"/>
      <c r="D19" s="266"/>
      <c r="E19" s="265"/>
      <c r="F19" s="265"/>
      <c r="G19" s="265"/>
    </row>
    <row r="20" spans="2:7" s="267" customFormat="1" ht="24.75">
      <c r="B20" s="265"/>
      <c r="C20" s="265"/>
      <c r="D20" s="266"/>
      <c r="E20" s="265"/>
      <c r="F20" s="265"/>
      <c r="G20" s="265"/>
    </row>
    <row r="21" spans="2:7" s="267" customFormat="1" ht="24.75">
      <c r="B21" s="265"/>
      <c r="C21" s="265"/>
      <c r="D21" s="266"/>
      <c r="E21" s="265"/>
      <c r="F21" s="265"/>
      <c r="G21" s="265"/>
    </row>
    <row r="22" spans="2:7" s="267" customFormat="1" ht="24.75">
      <c r="B22" s="265"/>
      <c r="C22" s="265"/>
      <c r="D22" s="266"/>
      <c r="E22" s="265"/>
      <c r="F22" s="265"/>
      <c r="G22" s="265"/>
    </row>
    <row r="23" spans="2:7" s="267" customFormat="1" ht="24.75">
      <c r="B23" s="265"/>
      <c r="C23" s="265"/>
      <c r="D23" s="266"/>
      <c r="E23" s="265"/>
      <c r="F23" s="265"/>
      <c r="G23" s="265"/>
    </row>
    <row r="24" spans="2:7" s="267" customFormat="1" ht="24.75">
      <c r="B24" s="265"/>
      <c r="C24" s="265"/>
      <c r="D24" s="266"/>
      <c r="E24" s="265"/>
      <c r="F24" s="265"/>
      <c r="G24" s="265"/>
    </row>
    <row r="25" spans="1:7" s="267" customFormat="1" ht="27.75">
      <c r="A25" s="263"/>
      <c r="B25" s="264"/>
      <c r="C25" s="265"/>
      <c r="D25" s="266"/>
      <c r="E25" s="265"/>
      <c r="F25" s="265"/>
      <c r="G25" s="265"/>
    </row>
    <row r="26" spans="1:7" s="267" customFormat="1" ht="24.75">
      <c r="A26" s="263"/>
      <c r="B26" s="272" t="s">
        <v>483</v>
      </c>
      <c r="C26" s="265"/>
      <c r="D26" s="266"/>
      <c r="E26" s="265"/>
      <c r="F26" s="265"/>
      <c r="G26" s="265"/>
    </row>
    <row r="27" spans="1:4" s="267" customFormat="1" ht="27.75">
      <c r="A27" s="263"/>
      <c r="B27" s="264"/>
      <c r="D27" s="268"/>
    </row>
    <row r="28" spans="1:4" s="265" customFormat="1" ht="30.75">
      <c r="A28" s="269"/>
      <c r="C28" s="270"/>
      <c r="D28" s="266"/>
    </row>
    <row r="29" spans="1:4" s="252" customFormat="1" ht="33.75">
      <c r="A29" s="249"/>
      <c r="B29" s="253" t="s">
        <v>0</v>
      </c>
      <c r="C29" s="250"/>
      <c r="D29" s="251"/>
    </row>
    <row r="30" spans="1:4" s="252" customFormat="1" ht="27.75">
      <c r="A30" s="249"/>
      <c r="B30" s="254"/>
      <c r="C30" s="255"/>
      <c r="D30" s="251"/>
    </row>
    <row r="31" spans="1:4" s="252" customFormat="1" ht="27.75">
      <c r="A31" s="256" t="s">
        <v>439</v>
      </c>
      <c r="B31" s="253"/>
      <c r="C31" s="255"/>
      <c r="D31" s="251"/>
    </row>
    <row r="32" spans="1:4" ht="27.75">
      <c r="A32" s="1"/>
      <c r="B32" s="82"/>
      <c r="C32" s="83"/>
      <c r="D32" s="3"/>
    </row>
    <row r="33" spans="1:4" ht="27.75">
      <c r="A33" s="84" t="s">
        <v>440</v>
      </c>
      <c r="B33" s="81"/>
      <c r="C33" s="83"/>
      <c r="D33" s="3"/>
    </row>
    <row r="34" spans="1:4" ht="27.75">
      <c r="A34" s="84"/>
      <c r="B34" s="81"/>
      <c r="C34" s="83"/>
      <c r="D34" s="3"/>
    </row>
    <row r="35" spans="1:4" ht="27.75">
      <c r="A35" s="84" t="s">
        <v>441</v>
      </c>
      <c r="B35" s="81"/>
      <c r="C35" s="83"/>
      <c r="D35" s="3"/>
    </row>
    <row r="36" spans="1:4" ht="27.75">
      <c r="A36" s="84"/>
      <c r="B36" s="81"/>
      <c r="C36" s="83"/>
      <c r="D36" s="3"/>
    </row>
    <row r="37" spans="1:4" ht="27.75">
      <c r="A37" s="84" t="s">
        <v>442</v>
      </c>
      <c r="B37" s="81"/>
      <c r="C37" s="83"/>
      <c r="D37" s="3"/>
    </row>
    <row r="38" spans="1:4" ht="27.75">
      <c r="A38" s="84"/>
      <c r="B38" s="81"/>
      <c r="C38" s="83"/>
      <c r="D38" s="3"/>
    </row>
    <row r="39" spans="1:4" ht="27.75">
      <c r="A39" s="84" t="s">
        <v>443</v>
      </c>
      <c r="B39" s="81"/>
      <c r="C39" s="83"/>
      <c r="D39" s="3"/>
    </row>
    <row r="40" spans="1:4" ht="27.75">
      <c r="A40" s="84"/>
      <c r="B40" s="81"/>
      <c r="C40" s="83"/>
      <c r="D40" s="3"/>
    </row>
    <row r="41" spans="1:4" ht="27.75">
      <c r="A41" s="84" t="s">
        <v>444</v>
      </c>
      <c r="B41" s="81"/>
      <c r="C41" s="83"/>
      <c r="D41" s="3"/>
    </row>
    <row r="42" spans="1:4" ht="27.75">
      <c r="A42" s="84"/>
      <c r="B42" s="81"/>
      <c r="C42" s="83"/>
      <c r="D42" s="3"/>
    </row>
    <row r="43" spans="1:4" ht="27.75">
      <c r="A43" s="84" t="s">
        <v>445</v>
      </c>
      <c r="B43" s="81"/>
      <c r="C43" s="83"/>
      <c r="D43" s="3"/>
    </row>
    <row r="44" spans="1:4" ht="27.75">
      <c r="A44" s="84"/>
      <c r="B44" s="81"/>
      <c r="C44" s="83"/>
      <c r="D44" s="3"/>
    </row>
    <row r="45" spans="1:4" ht="27.75">
      <c r="A45" s="84" t="s">
        <v>446</v>
      </c>
      <c r="B45" s="81"/>
      <c r="C45" s="83"/>
      <c r="D45" s="3"/>
    </row>
    <row r="46" spans="1:4" ht="27.75">
      <c r="A46" s="84"/>
      <c r="B46" s="81"/>
      <c r="C46" s="83"/>
      <c r="D46" s="3"/>
    </row>
    <row r="47" spans="1:4" ht="27.75">
      <c r="A47" s="84" t="s">
        <v>447</v>
      </c>
      <c r="B47" s="81"/>
      <c r="C47" s="83"/>
      <c r="D47" s="3"/>
    </row>
    <row r="48" spans="1:4" ht="27.75">
      <c r="A48" s="84"/>
      <c r="B48" s="81"/>
      <c r="C48" s="83"/>
      <c r="D48" s="3"/>
    </row>
    <row r="49" spans="1:4" ht="27.75">
      <c r="A49" s="84" t="s">
        <v>98</v>
      </c>
      <c r="B49" s="81"/>
      <c r="C49" s="83"/>
      <c r="D49" s="3"/>
    </row>
    <row r="50" spans="1:4" ht="27.75">
      <c r="A50" s="84"/>
      <c r="B50" s="81"/>
      <c r="C50" s="83"/>
      <c r="D50" s="3"/>
    </row>
    <row r="51" spans="1:4" ht="15.75">
      <c r="A51" s="1"/>
      <c r="B51" s="5"/>
      <c r="C51" s="5"/>
      <c r="D51" s="3"/>
    </row>
    <row r="52" spans="1:4" ht="22.5">
      <c r="A52" s="1"/>
      <c r="B52" s="102" t="s">
        <v>472</v>
      </c>
      <c r="C52" s="5"/>
      <c r="D52" s="3"/>
    </row>
    <row r="53" spans="1:4" ht="15.75">
      <c r="A53" s="1"/>
      <c r="B53" s="5"/>
      <c r="C53" s="5"/>
      <c r="D53" s="3"/>
    </row>
    <row r="54" spans="1:4" ht="19.5">
      <c r="A54" s="100" t="s">
        <v>449</v>
      </c>
      <c r="C54" s="5"/>
      <c r="D54" s="3"/>
    </row>
    <row r="55" spans="1:4" ht="19.5">
      <c r="A55" s="100" t="s">
        <v>352</v>
      </c>
      <c r="C55" s="5"/>
      <c r="D55" s="3"/>
    </row>
    <row r="56" spans="1:4" ht="19.5">
      <c r="A56" s="100" t="s">
        <v>353</v>
      </c>
      <c r="C56" s="5"/>
      <c r="D56" s="3"/>
    </row>
    <row r="57" spans="1:4" ht="19.5">
      <c r="A57" s="100" t="s">
        <v>450</v>
      </c>
      <c r="C57" s="5"/>
      <c r="D57" s="3"/>
    </row>
    <row r="58" spans="1:4" ht="19.5">
      <c r="A58" s="100" t="s">
        <v>96</v>
      </c>
      <c r="C58" s="5"/>
      <c r="D58" s="3"/>
    </row>
    <row r="59" spans="1:4" ht="19.5">
      <c r="A59" s="100" t="s">
        <v>348</v>
      </c>
      <c r="B59" s="5"/>
      <c r="C59" s="5"/>
      <c r="D59" s="3"/>
    </row>
    <row r="60" spans="1:4" ht="19.5">
      <c r="A60" s="100" t="s">
        <v>354</v>
      </c>
      <c r="B60" s="5"/>
      <c r="C60" s="5"/>
      <c r="D60" s="3"/>
    </row>
    <row r="61" spans="1:4" ht="19.5">
      <c r="A61" s="100" t="s">
        <v>355</v>
      </c>
      <c r="B61" s="5"/>
      <c r="C61" s="5"/>
      <c r="D61" s="3"/>
    </row>
    <row r="62" spans="2:4" ht="15.75">
      <c r="B62" s="5"/>
      <c r="C62" s="5"/>
      <c r="D62" s="3"/>
    </row>
    <row r="63" spans="1:4" ht="19.5">
      <c r="A63" s="100"/>
      <c r="B63" s="5"/>
      <c r="C63" s="5"/>
      <c r="D63" s="3"/>
    </row>
    <row r="64" spans="1:4" ht="19.5">
      <c r="A64" s="100" t="s">
        <v>448</v>
      </c>
      <c r="C64" s="5"/>
      <c r="D64" s="3"/>
    </row>
    <row r="65" spans="1:4" ht="19.5">
      <c r="A65" s="100" t="s">
        <v>453</v>
      </c>
      <c r="C65" s="5"/>
      <c r="D65" s="3"/>
    </row>
    <row r="66" spans="1:4" ht="19.5">
      <c r="A66" s="100"/>
      <c r="C66" s="5"/>
      <c r="D66" s="3"/>
    </row>
    <row r="67" spans="1:4" ht="19.5">
      <c r="A67" s="101"/>
      <c r="B67" s="5"/>
      <c r="C67" s="5"/>
      <c r="D67" s="3"/>
    </row>
    <row r="68" spans="1:4" ht="19.5">
      <c r="A68" s="100" t="s">
        <v>74</v>
      </c>
      <c r="C68" s="5"/>
      <c r="D68" s="3"/>
    </row>
    <row r="69" spans="1:4" ht="19.5">
      <c r="A69" s="100"/>
      <c r="C69" s="5"/>
      <c r="D69" s="3"/>
    </row>
    <row r="70" spans="1:4" ht="19.5">
      <c r="A70" s="100" t="s">
        <v>452</v>
      </c>
      <c r="C70" s="5"/>
      <c r="D70" s="3"/>
    </row>
    <row r="71" spans="1:4" ht="19.5">
      <c r="A71" s="100" t="s">
        <v>451</v>
      </c>
      <c r="C71" s="5"/>
      <c r="D71" s="3"/>
    </row>
    <row r="72" spans="1:4" ht="19.5">
      <c r="A72" s="100"/>
      <c r="C72" s="5"/>
      <c r="D72" s="3"/>
    </row>
    <row r="73" spans="1:4" ht="19.5">
      <c r="A73" s="101"/>
      <c r="B73" s="5"/>
      <c r="C73" s="5"/>
      <c r="D73" s="3"/>
    </row>
    <row r="74" spans="1:4" ht="19.5">
      <c r="A74" s="101"/>
      <c r="B74" s="100" t="s">
        <v>100</v>
      </c>
      <c r="C74" s="5"/>
      <c r="D74" s="3"/>
    </row>
    <row r="75" spans="1:4" ht="16.5" thickBot="1">
      <c r="A75" s="1"/>
      <c r="B75" s="5"/>
      <c r="C75" s="5"/>
      <c r="D75" s="3"/>
    </row>
    <row r="76" spans="1:6" ht="27" thickBot="1" thickTop="1">
      <c r="A76" s="1"/>
      <c r="C76" s="105" t="s">
        <v>454</v>
      </c>
      <c r="D76" s="105"/>
      <c r="E76" s="106"/>
      <c r="F76" s="358"/>
    </row>
    <row r="77" spans="1:6" ht="27" thickBot="1" thickTop="1">
      <c r="A77" s="1"/>
      <c r="C77" s="107"/>
      <c r="D77" s="108"/>
      <c r="E77" s="109"/>
      <c r="F77" s="347"/>
    </row>
    <row r="78" spans="1:6" ht="27" thickBot="1" thickTop="1">
      <c r="A78" s="1"/>
      <c r="C78" s="110" t="s">
        <v>1</v>
      </c>
      <c r="D78" s="110"/>
      <c r="E78" s="111">
        <f>SUM(E80:E82)</f>
        <v>1110068</v>
      </c>
      <c r="F78" s="359"/>
    </row>
    <row r="79" spans="1:6" ht="25.5" thickTop="1">
      <c r="A79" s="1"/>
      <c r="C79" s="112" t="s">
        <v>2</v>
      </c>
      <c r="D79" s="113"/>
      <c r="E79" s="114"/>
      <c r="F79" s="348"/>
    </row>
    <row r="80" spans="1:6" ht="24.75">
      <c r="A80" s="1"/>
      <c r="C80" s="115" t="s">
        <v>3</v>
      </c>
      <c r="D80" s="113"/>
      <c r="E80" s="116">
        <f>F141</f>
        <v>648966</v>
      </c>
      <c r="F80" s="348"/>
    </row>
    <row r="81" spans="1:6" ht="24.75">
      <c r="A81" s="1"/>
      <c r="C81" s="115" t="s">
        <v>4</v>
      </c>
      <c r="D81" s="113"/>
      <c r="E81" s="116">
        <f>F498</f>
        <v>151102</v>
      </c>
      <c r="F81" s="348"/>
    </row>
    <row r="82" spans="1:6" ht="24.75">
      <c r="A82" s="1"/>
      <c r="C82" s="115" t="s">
        <v>5</v>
      </c>
      <c r="D82" s="113"/>
      <c r="E82" s="116">
        <f>F533</f>
        <v>310000</v>
      </c>
      <c r="F82" s="348"/>
    </row>
    <row r="83" spans="1:6" ht="24.75">
      <c r="A83" s="1"/>
      <c r="C83" s="115"/>
      <c r="D83" s="113"/>
      <c r="E83" s="116"/>
      <c r="F83" s="348"/>
    </row>
    <row r="84" spans="1:6" ht="25.5" thickBot="1">
      <c r="A84" s="1"/>
      <c r="C84" s="117"/>
      <c r="D84" s="113"/>
      <c r="E84" s="118"/>
      <c r="F84" s="348"/>
    </row>
    <row r="85" spans="1:6" ht="27" thickBot="1" thickTop="1">
      <c r="A85" s="1"/>
      <c r="C85" s="110" t="s">
        <v>6</v>
      </c>
      <c r="D85" s="110"/>
      <c r="E85" s="111">
        <f>SUM(E87:E89)</f>
        <v>1105821</v>
      </c>
      <c r="F85" s="359"/>
    </row>
    <row r="86" spans="1:6" ht="25.5" thickTop="1">
      <c r="A86" s="1"/>
      <c r="C86" s="112" t="s">
        <v>2</v>
      </c>
      <c r="D86" s="113"/>
      <c r="E86" s="119"/>
      <c r="F86" s="349"/>
    </row>
    <row r="87" spans="1:6" ht="24.75">
      <c r="A87" s="1"/>
      <c r="C87" s="115" t="s">
        <v>7</v>
      </c>
      <c r="D87" s="113"/>
      <c r="E87" s="116">
        <f>F491</f>
        <v>559583</v>
      </c>
      <c r="F87" s="348"/>
    </row>
    <row r="88" spans="1:6" ht="24.75">
      <c r="A88" s="1"/>
      <c r="C88" s="115" t="s">
        <v>8</v>
      </c>
      <c r="D88" s="113"/>
      <c r="E88" s="116">
        <f>F526</f>
        <v>381238</v>
      </c>
      <c r="F88" s="348"/>
    </row>
    <row r="89" spans="1:6" ht="24.75">
      <c r="A89" s="1"/>
      <c r="C89" s="115" t="s">
        <v>9</v>
      </c>
      <c r="D89" s="113"/>
      <c r="E89" s="116">
        <f>F540</f>
        <v>165000</v>
      </c>
      <c r="F89" s="348"/>
    </row>
    <row r="90" spans="1:6" ht="24.75">
      <c r="A90" s="1"/>
      <c r="C90" s="117"/>
      <c r="D90" s="113"/>
      <c r="E90" s="118"/>
      <c r="F90" s="348"/>
    </row>
    <row r="91" spans="1:6" ht="25.5" thickBot="1">
      <c r="A91" s="1"/>
      <c r="C91" s="120"/>
      <c r="D91" s="113"/>
      <c r="E91" s="121"/>
      <c r="F91" s="348"/>
    </row>
    <row r="92" spans="1:6" ht="27" thickBot="1" thickTop="1">
      <c r="A92" s="1"/>
      <c r="C92" s="110" t="s">
        <v>356</v>
      </c>
      <c r="D92" s="110"/>
      <c r="E92" s="111">
        <f>E78-E85</f>
        <v>4247</v>
      </c>
      <c r="F92" s="359"/>
    </row>
    <row r="93" spans="1:4" ht="21" thickTop="1">
      <c r="A93" s="1" t="s">
        <v>97</v>
      </c>
      <c r="D93" s="103" t="s">
        <v>10</v>
      </c>
    </row>
    <row r="94" spans="1:4" ht="15.75">
      <c r="A94" s="1"/>
      <c r="B94" s="6"/>
      <c r="C94" s="6"/>
      <c r="D94" s="7"/>
    </row>
    <row r="95" spans="1:4" ht="16.5" thickBot="1">
      <c r="A95" s="1"/>
      <c r="B95" s="8"/>
      <c r="C95" s="8"/>
      <c r="D95" s="9"/>
    </row>
    <row r="96" spans="1:8" ht="19.5" thickTop="1">
      <c r="A96" s="275" t="s">
        <v>111</v>
      </c>
      <c r="B96" s="138" t="s">
        <v>112</v>
      </c>
      <c r="C96" s="137" t="s">
        <v>113</v>
      </c>
      <c r="D96" s="139" t="s">
        <v>114</v>
      </c>
      <c r="E96" s="276" t="s">
        <v>322</v>
      </c>
      <c r="F96" s="360" t="s">
        <v>357</v>
      </c>
      <c r="G96" s="277" t="s">
        <v>323</v>
      </c>
      <c r="H96" s="140" t="s">
        <v>63</v>
      </c>
    </row>
    <row r="97" spans="1:8" ht="19.5" thickBot="1">
      <c r="A97" s="278" t="s">
        <v>115</v>
      </c>
      <c r="B97" s="141"/>
      <c r="C97" s="343" t="s">
        <v>116</v>
      </c>
      <c r="D97" s="142"/>
      <c r="E97" s="279" t="s">
        <v>403</v>
      </c>
      <c r="F97" s="279" t="s">
        <v>403</v>
      </c>
      <c r="G97" s="280" t="s">
        <v>403</v>
      </c>
      <c r="H97" s="143" t="s">
        <v>11</v>
      </c>
    </row>
    <row r="98" spans="1:8" ht="18.75" thickTop="1">
      <c r="A98" s="144">
        <v>41</v>
      </c>
      <c r="B98" s="145">
        <v>111</v>
      </c>
      <c r="C98" s="146" t="s">
        <v>117</v>
      </c>
      <c r="D98" s="147" t="s">
        <v>118</v>
      </c>
      <c r="E98" s="281">
        <v>439847</v>
      </c>
      <c r="F98" s="281">
        <v>439847</v>
      </c>
      <c r="G98" s="282">
        <v>478804.58</v>
      </c>
      <c r="H98" s="199">
        <f>G98/F98*100</f>
        <v>108.85707530118427</v>
      </c>
    </row>
    <row r="99" spans="1:8" ht="18">
      <c r="A99" s="144">
        <v>41</v>
      </c>
      <c r="B99" s="145" t="s">
        <v>119</v>
      </c>
      <c r="C99" s="146" t="s">
        <v>117</v>
      </c>
      <c r="D99" s="147" t="s">
        <v>120</v>
      </c>
      <c r="E99" s="281">
        <v>56080</v>
      </c>
      <c r="F99" s="281">
        <v>56080</v>
      </c>
      <c r="G99" s="282">
        <v>56818.88</v>
      </c>
      <c r="H99" s="200">
        <f aca="true" t="shared" si="0" ref="H99:H135">G99/F99*100</f>
        <v>101.31754636233951</v>
      </c>
    </row>
    <row r="100" spans="1:8" ht="18">
      <c r="A100" s="144">
        <v>41</v>
      </c>
      <c r="B100" s="145" t="s">
        <v>119</v>
      </c>
      <c r="C100" s="146" t="s">
        <v>121</v>
      </c>
      <c r="D100" s="147" t="s">
        <v>122</v>
      </c>
      <c r="E100" s="281">
        <v>14922</v>
      </c>
      <c r="F100" s="281">
        <v>14922</v>
      </c>
      <c r="G100" s="282">
        <v>15756.1</v>
      </c>
      <c r="H100" s="200">
        <f t="shared" si="0"/>
        <v>105.58973327972122</v>
      </c>
    </row>
    <row r="101" spans="1:8" ht="18">
      <c r="A101" s="144">
        <v>41</v>
      </c>
      <c r="B101" s="145" t="s">
        <v>119</v>
      </c>
      <c r="C101" s="146" t="s">
        <v>123</v>
      </c>
      <c r="D101" s="147" t="s">
        <v>12</v>
      </c>
      <c r="E101" s="281">
        <v>298</v>
      </c>
      <c r="F101" s="281">
        <v>298</v>
      </c>
      <c r="G101" s="282">
        <v>325.93</v>
      </c>
      <c r="H101" s="200">
        <f t="shared" si="0"/>
        <v>109.3724832214765</v>
      </c>
    </row>
    <row r="102" spans="1:8" ht="18">
      <c r="A102" s="144">
        <v>41</v>
      </c>
      <c r="B102" s="145" t="s">
        <v>124</v>
      </c>
      <c r="C102" s="148" t="s">
        <v>117</v>
      </c>
      <c r="D102" s="149" t="s">
        <v>13</v>
      </c>
      <c r="E102" s="281">
        <v>1968</v>
      </c>
      <c r="F102" s="281">
        <v>1968</v>
      </c>
      <c r="G102" s="282">
        <v>1936</v>
      </c>
      <c r="H102" s="200">
        <f t="shared" si="0"/>
        <v>98.3739837398374</v>
      </c>
    </row>
    <row r="103" spans="1:8" ht="18">
      <c r="A103" s="144">
        <v>41</v>
      </c>
      <c r="B103" s="145" t="s">
        <v>124</v>
      </c>
      <c r="C103" s="148" t="s">
        <v>125</v>
      </c>
      <c r="D103" s="149" t="s">
        <v>126</v>
      </c>
      <c r="E103" s="281">
        <v>800</v>
      </c>
      <c r="F103" s="281">
        <v>800</v>
      </c>
      <c r="G103" s="282">
        <v>707</v>
      </c>
      <c r="H103" s="200">
        <f t="shared" si="0"/>
        <v>88.375</v>
      </c>
    </row>
    <row r="104" spans="1:8" ht="18">
      <c r="A104" s="144">
        <v>41</v>
      </c>
      <c r="B104" s="145" t="s">
        <v>124</v>
      </c>
      <c r="C104" s="148" t="s">
        <v>127</v>
      </c>
      <c r="D104" s="149" t="s">
        <v>128</v>
      </c>
      <c r="E104" s="281">
        <v>29206</v>
      </c>
      <c r="F104" s="281">
        <v>29206</v>
      </c>
      <c r="G104" s="282">
        <v>31213.4</v>
      </c>
      <c r="H104" s="200">
        <f t="shared" si="0"/>
        <v>106.87324522358419</v>
      </c>
    </row>
    <row r="105" spans="1:8" ht="18">
      <c r="A105" s="144">
        <v>41</v>
      </c>
      <c r="B105" s="145" t="s">
        <v>129</v>
      </c>
      <c r="C105" s="148"/>
      <c r="D105" s="149" t="s">
        <v>130</v>
      </c>
      <c r="E105" s="281">
        <v>0</v>
      </c>
      <c r="F105" s="281">
        <v>0</v>
      </c>
      <c r="G105" s="282">
        <v>23.1</v>
      </c>
      <c r="H105" s="200">
        <v>0</v>
      </c>
    </row>
    <row r="106" spans="1:8" ht="18">
      <c r="A106" s="144">
        <v>41</v>
      </c>
      <c r="B106" s="145" t="s">
        <v>382</v>
      </c>
      <c r="C106" s="148" t="s">
        <v>123</v>
      </c>
      <c r="D106" s="149" t="s">
        <v>383</v>
      </c>
      <c r="E106" s="281">
        <v>0</v>
      </c>
      <c r="F106" s="281">
        <v>0</v>
      </c>
      <c r="G106" s="282">
        <v>0</v>
      </c>
      <c r="H106" s="200">
        <v>0</v>
      </c>
    </row>
    <row r="107" spans="1:8" ht="18">
      <c r="A107" s="144">
        <v>41</v>
      </c>
      <c r="B107" s="145" t="s">
        <v>131</v>
      </c>
      <c r="C107" s="148" t="s">
        <v>121</v>
      </c>
      <c r="D107" s="149" t="s">
        <v>132</v>
      </c>
      <c r="E107" s="281">
        <v>1000</v>
      </c>
      <c r="F107" s="281">
        <v>1000</v>
      </c>
      <c r="G107" s="282">
        <v>756</v>
      </c>
      <c r="H107" s="200">
        <f t="shared" si="0"/>
        <v>75.6</v>
      </c>
    </row>
    <row r="108" spans="1:8" ht="18">
      <c r="A108" s="144">
        <v>41</v>
      </c>
      <c r="B108" s="145" t="s">
        <v>131</v>
      </c>
      <c r="C108" s="148" t="s">
        <v>123</v>
      </c>
      <c r="D108" s="149" t="s">
        <v>133</v>
      </c>
      <c r="E108" s="281">
        <v>7800</v>
      </c>
      <c r="F108" s="281">
        <v>7800</v>
      </c>
      <c r="G108" s="282">
        <v>11338.67</v>
      </c>
      <c r="H108" s="200">
        <f t="shared" si="0"/>
        <v>145.3675641025641</v>
      </c>
    </row>
    <row r="109" spans="1:8" ht="18">
      <c r="A109" s="144">
        <v>41</v>
      </c>
      <c r="B109" s="145" t="s">
        <v>131</v>
      </c>
      <c r="C109" s="148" t="s">
        <v>134</v>
      </c>
      <c r="D109" s="149" t="s">
        <v>135</v>
      </c>
      <c r="E109" s="281">
        <v>300</v>
      </c>
      <c r="F109" s="281">
        <v>300</v>
      </c>
      <c r="G109" s="282">
        <v>0</v>
      </c>
      <c r="H109" s="200">
        <f t="shared" si="0"/>
        <v>0</v>
      </c>
    </row>
    <row r="110" spans="1:8" ht="18">
      <c r="A110" s="144">
        <v>41</v>
      </c>
      <c r="B110" s="145" t="s">
        <v>136</v>
      </c>
      <c r="C110" s="148" t="s">
        <v>134</v>
      </c>
      <c r="D110" s="149" t="s">
        <v>137</v>
      </c>
      <c r="E110" s="281">
        <v>4000</v>
      </c>
      <c r="F110" s="281">
        <v>4000</v>
      </c>
      <c r="G110" s="282">
        <v>3978</v>
      </c>
      <c r="H110" s="200">
        <f t="shared" si="0"/>
        <v>99.45</v>
      </c>
    </row>
    <row r="111" spans="1:8" ht="18">
      <c r="A111" s="144">
        <v>41</v>
      </c>
      <c r="B111" s="145" t="s">
        <v>138</v>
      </c>
      <c r="C111" s="148" t="s">
        <v>117</v>
      </c>
      <c r="D111" s="149" t="s">
        <v>139</v>
      </c>
      <c r="E111" s="281">
        <v>6000</v>
      </c>
      <c r="F111" s="281">
        <v>6000</v>
      </c>
      <c r="G111" s="282">
        <v>11217.24</v>
      </c>
      <c r="H111" s="200">
        <f t="shared" si="0"/>
        <v>186.954</v>
      </c>
    </row>
    <row r="112" spans="1:8" ht="18">
      <c r="A112" s="144">
        <v>41</v>
      </c>
      <c r="B112" s="145" t="s">
        <v>138</v>
      </c>
      <c r="C112" s="148" t="s">
        <v>121</v>
      </c>
      <c r="D112" s="149" t="s">
        <v>140</v>
      </c>
      <c r="E112" s="281">
        <v>2600</v>
      </c>
      <c r="F112" s="281">
        <v>2600</v>
      </c>
      <c r="G112" s="282">
        <v>3300</v>
      </c>
      <c r="H112" s="200">
        <f t="shared" si="0"/>
        <v>126.92307692307692</v>
      </c>
    </row>
    <row r="113" spans="1:8" ht="18">
      <c r="A113" s="144">
        <v>41</v>
      </c>
      <c r="B113" s="145" t="s">
        <v>138</v>
      </c>
      <c r="C113" s="148" t="s">
        <v>123</v>
      </c>
      <c r="D113" s="147" t="s">
        <v>141</v>
      </c>
      <c r="E113" s="281">
        <v>1800</v>
      </c>
      <c r="F113" s="281">
        <v>1800</v>
      </c>
      <c r="G113" s="282">
        <v>5030.76</v>
      </c>
      <c r="H113" s="200">
        <f t="shared" si="0"/>
        <v>279.4866666666667</v>
      </c>
    </row>
    <row r="114" spans="1:8" ht="18">
      <c r="A114" s="144">
        <v>41</v>
      </c>
      <c r="B114" s="145" t="s">
        <v>138</v>
      </c>
      <c r="C114" s="148" t="s">
        <v>134</v>
      </c>
      <c r="D114" s="147" t="s">
        <v>358</v>
      </c>
      <c r="E114" s="281">
        <v>500</v>
      </c>
      <c r="F114" s="281">
        <v>500</v>
      </c>
      <c r="G114" s="282">
        <v>750.5</v>
      </c>
      <c r="H114" s="200">
        <f t="shared" si="0"/>
        <v>150.1</v>
      </c>
    </row>
    <row r="115" spans="1:8" ht="18">
      <c r="A115" s="144">
        <v>41</v>
      </c>
      <c r="B115" s="145" t="s">
        <v>142</v>
      </c>
      <c r="C115" s="148"/>
      <c r="D115" s="147" t="s">
        <v>14</v>
      </c>
      <c r="E115" s="281">
        <v>400</v>
      </c>
      <c r="F115" s="281">
        <v>400</v>
      </c>
      <c r="G115" s="282">
        <v>419.58</v>
      </c>
      <c r="H115" s="200">
        <f t="shared" si="0"/>
        <v>104.89500000000001</v>
      </c>
    </row>
    <row r="116" spans="1:8" ht="18">
      <c r="A116" s="144">
        <v>41</v>
      </c>
      <c r="B116" s="145" t="s">
        <v>143</v>
      </c>
      <c r="C116" s="148" t="s">
        <v>145</v>
      </c>
      <c r="D116" s="149" t="s">
        <v>146</v>
      </c>
      <c r="E116" s="281">
        <v>42</v>
      </c>
      <c r="F116" s="281">
        <v>42</v>
      </c>
      <c r="G116" s="282">
        <v>24.87</v>
      </c>
      <c r="H116" s="200">
        <f t="shared" si="0"/>
        <v>59.21428571428572</v>
      </c>
    </row>
    <row r="117" spans="1:8" ht="18">
      <c r="A117" s="144">
        <v>41</v>
      </c>
      <c r="B117" s="145" t="s">
        <v>143</v>
      </c>
      <c r="C117" s="148" t="s">
        <v>147</v>
      </c>
      <c r="D117" s="149" t="s">
        <v>75</v>
      </c>
      <c r="E117" s="281">
        <v>0</v>
      </c>
      <c r="F117" s="281">
        <v>0</v>
      </c>
      <c r="G117" s="282">
        <v>354.8</v>
      </c>
      <c r="H117" s="200">
        <v>0</v>
      </c>
    </row>
    <row r="118" spans="1:8" ht="18.75">
      <c r="A118" s="150"/>
      <c r="B118" s="151"/>
      <c r="C118" s="152"/>
      <c r="D118" s="153" t="s">
        <v>148</v>
      </c>
      <c r="E118" s="285">
        <f>SUM(E98:E117)</f>
        <v>567563</v>
      </c>
      <c r="F118" s="285">
        <f>SUM(F98:F117)</f>
        <v>567563</v>
      </c>
      <c r="G118" s="284">
        <f>SUM(G98:G117)</f>
        <v>622755.41</v>
      </c>
      <c r="H118" s="338">
        <f t="shared" si="0"/>
        <v>109.72445525871137</v>
      </c>
    </row>
    <row r="119" spans="1:8" ht="18">
      <c r="A119" s="144">
        <v>111</v>
      </c>
      <c r="B119" s="145">
        <v>312</v>
      </c>
      <c r="C119" s="148" t="s">
        <v>125</v>
      </c>
      <c r="D119" s="147" t="s">
        <v>149</v>
      </c>
      <c r="E119" s="281">
        <v>53549</v>
      </c>
      <c r="F119" s="281">
        <v>56166</v>
      </c>
      <c r="G119" s="282">
        <v>62191</v>
      </c>
      <c r="H119" s="200">
        <f t="shared" si="0"/>
        <v>110.72713029234768</v>
      </c>
    </row>
    <row r="120" spans="1:8" ht="18">
      <c r="A120" s="144">
        <v>111</v>
      </c>
      <c r="B120" s="145">
        <v>312</v>
      </c>
      <c r="C120" s="148" t="s">
        <v>125</v>
      </c>
      <c r="D120" s="147" t="s">
        <v>150</v>
      </c>
      <c r="E120" s="281">
        <v>704</v>
      </c>
      <c r="F120" s="281">
        <v>704</v>
      </c>
      <c r="G120" s="282">
        <v>794</v>
      </c>
      <c r="H120" s="200">
        <f t="shared" si="0"/>
        <v>112.78409090909092</v>
      </c>
    </row>
    <row r="121" spans="1:8" ht="18">
      <c r="A121" s="144">
        <v>111</v>
      </c>
      <c r="B121" s="145" t="s">
        <v>151</v>
      </c>
      <c r="C121" s="148" t="s">
        <v>125</v>
      </c>
      <c r="D121" s="147" t="s">
        <v>152</v>
      </c>
      <c r="E121" s="281">
        <v>682</v>
      </c>
      <c r="F121" s="281">
        <v>456</v>
      </c>
      <c r="G121" s="282">
        <v>956</v>
      </c>
      <c r="H121" s="200">
        <f t="shared" si="0"/>
        <v>209.64912280701756</v>
      </c>
    </row>
    <row r="122" spans="1:8" ht="18">
      <c r="A122" s="144">
        <v>111</v>
      </c>
      <c r="B122" s="145" t="s">
        <v>151</v>
      </c>
      <c r="C122" s="148" t="s">
        <v>125</v>
      </c>
      <c r="D122" s="147" t="s">
        <v>103</v>
      </c>
      <c r="E122" s="281">
        <v>0</v>
      </c>
      <c r="F122" s="281">
        <v>0</v>
      </c>
      <c r="G122" s="282">
        <v>171.6</v>
      </c>
      <c r="H122" s="200">
        <v>0</v>
      </c>
    </row>
    <row r="123" spans="1:8" ht="18">
      <c r="A123" s="144">
        <v>111</v>
      </c>
      <c r="B123" s="145" t="s">
        <v>151</v>
      </c>
      <c r="C123" s="148" t="s">
        <v>125</v>
      </c>
      <c r="D123" s="147" t="s">
        <v>153</v>
      </c>
      <c r="E123" s="281">
        <v>0</v>
      </c>
      <c r="F123" s="281">
        <v>2700</v>
      </c>
      <c r="G123" s="282">
        <v>2700</v>
      </c>
      <c r="H123" s="200">
        <v>0</v>
      </c>
    </row>
    <row r="124" spans="1:8" ht="18">
      <c r="A124" s="144" t="s">
        <v>231</v>
      </c>
      <c r="B124" s="145" t="s">
        <v>151</v>
      </c>
      <c r="C124" s="148" t="s">
        <v>117</v>
      </c>
      <c r="D124" s="147" t="s">
        <v>390</v>
      </c>
      <c r="E124" s="281">
        <v>0</v>
      </c>
      <c r="F124" s="281">
        <v>10000</v>
      </c>
      <c r="G124" s="282">
        <v>10450.86</v>
      </c>
      <c r="H124" s="200">
        <f>G124/F124*100</f>
        <v>104.5086</v>
      </c>
    </row>
    <row r="125" spans="1:8" ht="18">
      <c r="A125" s="144" t="s">
        <v>104</v>
      </c>
      <c r="B125" s="145">
        <v>312</v>
      </c>
      <c r="C125" s="148" t="s">
        <v>117</v>
      </c>
      <c r="D125" s="147" t="s">
        <v>154</v>
      </c>
      <c r="E125" s="281">
        <v>0</v>
      </c>
      <c r="F125" s="281">
        <v>0</v>
      </c>
      <c r="G125" s="282">
        <v>5636</v>
      </c>
      <c r="H125" s="200">
        <v>0</v>
      </c>
    </row>
    <row r="126" spans="1:8" ht="18">
      <c r="A126" s="144">
        <v>111</v>
      </c>
      <c r="B126" s="145">
        <v>312</v>
      </c>
      <c r="C126" s="148" t="s">
        <v>125</v>
      </c>
      <c r="D126" s="147" t="s">
        <v>155</v>
      </c>
      <c r="E126" s="281">
        <v>121</v>
      </c>
      <c r="F126" s="281">
        <v>121</v>
      </c>
      <c r="G126" s="282">
        <v>0</v>
      </c>
      <c r="H126" s="200">
        <f t="shared" si="0"/>
        <v>0</v>
      </c>
    </row>
    <row r="127" spans="1:8" ht="18">
      <c r="A127" s="144">
        <v>111</v>
      </c>
      <c r="B127" s="145" t="s">
        <v>151</v>
      </c>
      <c r="C127" s="148" t="s">
        <v>125</v>
      </c>
      <c r="D127" s="147" t="s">
        <v>156</v>
      </c>
      <c r="E127" s="281">
        <v>83</v>
      </c>
      <c r="F127" s="281">
        <v>90</v>
      </c>
      <c r="G127" s="282">
        <v>89.67</v>
      </c>
      <c r="H127" s="200">
        <f t="shared" si="0"/>
        <v>99.63333333333334</v>
      </c>
    </row>
    <row r="128" spans="1:8" ht="18">
      <c r="A128" s="144">
        <v>111</v>
      </c>
      <c r="B128" s="145" t="s">
        <v>151</v>
      </c>
      <c r="C128" s="148" t="s">
        <v>125</v>
      </c>
      <c r="D128" s="147" t="s">
        <v>76</v>
      </c>
      <c r="E128" s="281">
        <v>500</v>
      </c>
      <c r="F128" s="281">
        <v>4268</v>
      </c>
      <c r="G128" s="282">
        <v>7065.88</v>
      </c>
      <c r="H128" s="200">
        <v>0</v>
      </c>
    </row>
    <row r="129" spans="1:8" ht="18">
      <c r="A129" s="144">
        <v>111</v>
      </c>
      <c r="B129" s="145">
        <v>312</v>
      </c>
      <c r="C129" s="148" t="s">
        <v>125</v>
      </c>
      <c r="D129" s="147" t="s">
        <v>15</v>
      </c>
      <c r="E129" s="281">
        <v>63</v>
      </c>
      <c r="F129" s="281">
        <v>65</v>
      </c>
      <c r="G129" s="282">
        <v>62.9</v>
      </c>
      <c r="H129" s="200">
        <f t="shared" si="0"/>
        <v>96.76923076923076</v>
      </c>
    </row>
    <row r="130" spans="1:8" ht="18">
      <c r="A130" s="144">
        <v>111</v>
      </c>
      <c r="B130" s="145">
        <v>312</v>
      </c>
      <c r="C130" s="148" t="s">
        <v>125</v>
      </c>
      <c r="D130" s="147" t="s">
        <v>157</v>
      </c>
      <c r="E130" s="281">
        <v>132</v>
      </c>
      <c r="F130" s="281">
        <v>132</v>
      </c>
      <c r="G130" s="282">
        <v>117.79</v>
      </c>
      <c r="H130" s="200">
        <f t="shared" si="0"/>
        <v>89.2348484848485</v>
      </c>
    </row>
    <row r="131" spans="1:8" ht="18">
      <c r="A131" s="144">
        <v>111</v>
      </c>
      <c r="B131" s="145">
        <v>312</v>
      </c>
      <c r="C131" s="148" t="s">
        <v>125</v>
      </c>
      <c r="D131" s="149" t="s">
        <v>158</v>
      </c>
      <c r="E131" s="281">
        <v>512</v>
      </c>
      <c r="F131" s="281">
        <v>521</v>
      </c>
      <c r="G131" s="282">
        <v>520.88</v>
      </c>
      <c r="H131" s="200">
        <f t="shared" si="0"/>
        <v>99.97696737044146</v>
      </c>
    </row>
    <row r="132" spans="1:8" ht="18">
      <c r="A132" s="144">
        <v>111</v>
      </c>
      <c r="B132" s="145" t="s">
        <v>151</v>
      </c>
      <c r="C132" s="148" t="s">
        <v>125</v>
      </c>
      <c r="D132" s="149" t="s">
        <v>159</v>
      </c>
      <c r="E132" s="281">
        <v>1961</v>
      </c>
      <c r="F132" s="281">
        <v>2238</v>
      </c>
      <c r="G132" s="282">
        <v>2237.92</v>
      </c>
      <c r="H132" s="200">
        <f t="shared" si="0"/>
        <v>99.9964253798034</v>
      </c>
    </row>
    <row r="133" spans="1:8" ht="18">
      <c r="A133" s="144">
        <v>111</v>
      </c>
      <c r="B133" s="145" t="s">
        <v>151</v>
      </c>
      <c r="C133" s="148" t="s">
        <v>125</v>
      </c>
      <c r="D133" s="149" t="s">
        <v>160</v>
      </c>
      <c r="E133" s="281">
        <v>1618</v>
      </c>
      <c r="F133" s="281">
        <v>1618</v>
      </c>
      <c r="G133" s="282">
        <v>1616.16</v>
      </c>
      <c r="H133" s="200">
        <f t="shared" si="0"/>
        <v>99.88627935723116</v>
      </c>
    </row>
    <row r="134" spans="1:8" ht="18">
      <c r="A134" s="144">
        <v>111</v>
      </c>
      <c r="B134" s="145" t="s">
        <v>151</v>
      </c>
      <c r="C134" s="148" t="s">
        <v>117</v>
      </c>
      <c r="D134" s="147" t="s">
        <v>16</v>
      </c>
      <c r="E134" s="281">
        <v>134</v>
      </c>
      <c r="F134" s="281">
        <v>134</v>
      </c>
      <c r="G134" s="282">
        <v>179.34</v>
      </c>
      <c r="H134" s="200">
        <f t="shared" si="0"/>
        <v>133.8358208955224</v>
      </c>
    </row>
    <row r="135" spans="1:8" ht="18">
      <c r="A135" s="144">
        <v>111</v>
      </c>
      <c r="B135" s="145" t="s">
        <v>151</v>
      </c>
      <c r="C135" s="148" t="s">
        <v>125</v>
      </c>
      <c r="D135" s="147" t="s">
        <v>161</v>
      </c>
      <c r="E135" s="281">
        <v>1386</v>
      </c>
      <c r="F135" s="281">
        <v>2190</v>
      </c>
      <c r="G135" s="282">
        <v>2144</v>
      </c>
      <c r="H135" s="200">
        <f t="shared" si="0"/>
        <v>97.89954337899543</v>
      </c>
    </row>
    <row r="136" spans="1:8" ht="18">
      <c r="A136" s="144" t="s">
        <v>391</v>
      </c>
      <c r="B136" s="145" t="s">
        <v>138</v>
      </c>
      <c r="C136" s="148" t="s">
        <v>123</v>
      </c>
      <c r="D136" s="147" t="s">
        <v>141</v>
      </c>
      <c r="E136" s="281">
        <v>0</v>
      </c>
      <c r="F136" s="281">
        <v>0</v>
      </c>
      <c r="G136" s="282">
        <v>16048.31</v>
      </c>
      <c r="H136" s="200">
        <v>0</v>
      </c>
    </row>
    <row r="137" spans="1:8" ht="18">
      <c r="A137" s="144" t="s">
        <v>391</v>
      </c>
      <c r="B137" s="145" t="s">
        <v>138</v>
      </c>
      <c r="C137" s="148" t="s">
        <v>117</v>
      </c>
      <c r="D137" s="147" t="s">
        <v>393</v>
      </c>
      <c r="E137" s="281">
        <v>0</v>
      </c>
      <c r="F137" s="281">
        <v>0</v>
      </c>
      <c r="G137" s="282">
        <v>2611.25</v>
      </c>
      <c r="H137" s="200">
        <v>0</v>
      </c>
    </row>
    <row r="138" spans="1:8" ht="18">
      <c r="A138" s="144" t="s">
        <v>391</v>
      </c>
      <c r="B138" s="145" t="s">
        <v>392</v>
      </c>
      <c r="C138" s="148" t="s">
        <v>134</v>
      </c>
      <c r="D138" s="147" t="s">
        <v>394</v>
      </c>
      <c r="E138" s="281">
        <v>0</v>
      </c>
      <c r="F138" s="281">
        <v>0</v>
      </c>
      <c r="G138" s="282">
        <v>529.08</v>
      </c>
      <c r="H138" s="200">
        <v>0</v>
      </c>
    </row>
    <row r="139" spans="1:8" ht="18.75">
      <c r="A139" s="150"/>
      <c r="B139" s="154"/>
      <c r="C139" s="155"/>
      <c r="D139" s="153" t="s">
        <v>162</v>
      </c>
      <c r="E139" s="286">
        <f>SUM(E119:E138)</f>
        <v>61445</v>
      </c>
      <c r="F139" s="286">
        <f>SUM(F119:F138)</f>
        <v>81403</v>
      </c>
      <c r="G139" s="284">
        <f>SUM(G119:G138)</f>
        <v>116122.64</v>
      </c>
      <c r="H139" s="338">
        <f>G139/F139*100</f>
        <v>142.65154846872966</v>
      </c>
    </row>
    <row r="140" spans="1:8" ht="18">
      <c r="A140" s="144"/>
      <c r="B140" s="145"/>
      <c r="C140" s="148"/>
      <c r="D140" s="147"/>
      <c r="E140" s="369"/>
      <c r="F140" s="369"/>
      <c r="G140" s="370"/>
      <c r="H140" s="200"/>
    </row>
    <row r="141" spans="1:8" ht="18">
      <c r="A141" s="150"/>
      <c r="B141" s="152"/>
      <c r="C141" s="152"/>
      <c r="D141" s="153" t="s">
        <v>163</v>
      </c>
      <c r="E141" s="289">
        <f>E139+E118</f>
        <v>629008</v>
      </c>
      <c r="F141" s="371">
        <f>F139+F118</f>
        <v>648966</v>
      </c>
      <c r="G141" s="310">
        <f>G139+G118</f>
        <v>738878.05</v>
      </c>
      <c r="H141" s="338">
        <f>G141/E141*100</f>
        <v>117.4671943759062</v>
      </c>
    </row>
    <row r="142" spans="1:8" ht="18">
      <c r="A142" s="182"/>
      <c r="B142" s="197"/>
      <c r="C142" s="197"/>
      <c r="D142" s="183"/>
      <c r="E142" s="203"/>
      <c r="F142" s="203"/>
      <c r="G142" s="204"/>
      <c r="H142" s="201"/>
    </row>
    <row r="143" spans="1:8" ht="18">
      <c r="A143" s="182"/>
      <c r="B143" s="197"/>
      <c r="C143" s="197"/>
      <c r="D143" s="183"/>
      <c r="E143" s="203"/>
      <c r="F143" s="203"/>
      <c r="G143" s="204"/>
      <c r="H143" s="201"/>
    </row>
    <row r="144" spans="1:8" ht="18.75" thickBot="1">
      <c r="A144" s="290"/>
      <c r="B144" s="290"/>
      <c r="C144" s="292"/>
      <c r="D144" s="291" t="s">
        <v>7</v>
      </c>
      <c r="E144" s="335"/>
      <c r="F144" s="335"/>
      <c r="G144" s="336"/>
      <c r="H144" s="202"/>
    </row>
    <row r="145" spans="1:8" ht="18.75" thickTop="1">
      <c r="A145" s="293"/>
      <c r="B145" s="337" t="s">
        <v>332</v>
      </c>
      <c r="C145" s="294"/>
      <c r="D145" s="291" t="s">
        <v>164</v>
      </c>
      <c r="E145" s="295"/>
      <c r="F145" s="295"/>
      <c r="G145" s="296"/>
      <c r="H145" s="205"/>
    </row>
    <row r="146" spans="1:8" ht="18">
      <c r="A146" s="156">
        <v>41</v>
      </c>
      <c r="B146" s="157">
        <v>611</v>
      </c>
      <c r="C146" s="158"/>
      <c r="D146" s="159" t="s">
        <v>165</v>
      </c>
      <c r="E146" s="297">
        <v>99098</v>
      </c>
      <c r="F146" s="297">
        <v>99098</v>
      </c>
      <c r="G146" s="298">
        <v>135658.91</v>
      </c>
      <c r="H146" s="200">
        <f>G146/F146*100</f>
        <v>136.89369109366487</v>
      </c>
    </row>
    <row r="147" spans="1:8" ht="18">
      <c r="A147" s="156">
        <v>111</v>
      </c>
      <c r="B147" s="157" t="s">
        <v>166</v>
      </c>
      <c r="C147" s="158"/>
      <c r="D147" s="159" t="s">
        <v>36</v>
      </c>
      <c r="E147" s="297">
        <v>860</v>
      </c>
      <c r="F147" s="297">
        <v>869</v>
      </c>
      <c r="G147" s="298">
        <v>1353.04</v>
      </c>
      <c r="H147" s="200">
        <f aca="true" t="shared" si="1" ref="H147:H165">G147/F147*100</f>
        <v>155.70080552359033</v>
      </c>
    </row>
    <row r="148" spans="1:8" ht="18">
      <c r="A148" s="156">
        <v>41</v>
      </c>
      <c r="B148" s="157" t="s">
        <v>167</v>
      </c>
      <c r="C148" s="158" t="s">
        <v>117</v>
      </c>
      <c r="D148" s="160" t="s">
        <v>31</v>
      </c>
      <c r="E148" s="297">
        <v>15000</v>
      </c>
      <c r="F148" s="297">
        <v>15000</v>
      </c>
      <c r="G148" s="298">
        <v>7245.6</v>
      </c>
      <c r="H148" s="200">
        <f t="shared" si="1"/>
        <v>48.304</v>
      </c>
    </row>
    <row r="149" spans="1:8" ht="18">
      <c r="A149" s="156">
        <v>41</v>
      </c>
      <c r="B149" s="157" t="s">
        <v>167</v>
      </c>
      <c r="C149" s="158" t="s">
        <v>121</v>
      </c>
      <c r="D149" s="159" t="s">
        <v>168</v>
      </c>
      <c r="E149" s="297">
        <v>500</v>
      </c>
      <c r="F149" s="297">
        <v>500</v>
      </c>
      <c r="G149" s="298">
        <v>682.81</v>
      </c>
      <c r="H149" s="200">
        <f t="shared" si="1"/>
        <v>136.56199999999998</v>
      </c>
    </row>
    <row r="150" spans="1:8" ht="18">
      <c r="A150" s="156">
        <v>41</v>
      </c>
      <c r="B150" s="157" t="s">
        <v>169</v>
      </c>
      <c r="C150" s="158"/>
      <c r="D150" s="159" t="s">
        <v>170</v>
      </c>
      <c r="E150" s="297">
        <v>8000</v>
      </c>
      <c r="F150" s="297">
        <v>8000</v>
      </c>
      <c r="G150" s="298">
        <v>0</v>
      </c>
      <c r="H150" s="200">
        <f t="shared" si="1"/>
        <v>0</v>
      </c>
    </row>
    <row r="151" spans="1:8" ht="18.75">
      <c r="A151" s="161"/>
      <c r="B151" s="162"/>
      <c r="C151" s="163"/>
      <c r="D151" s="164" t="s">
        <v>171</v>
      </c>
      <c r="E151" s="286">
        <f>SUM(E146:E150)</f>
        <v>123458</v>
      </c>
      <c r="F151" s="286">
        <f>SUM(F146:F150)</f>
        <v>123467</v>
      </c>
      <c r="G151" s="284">
        <f>SUM(G146:G150)</f>
        <v>144940.36000000002</v>
      </c>
      <c r="H151" s="200">
        <f t="shared" si="1"/>
        <v>117.39198328298251</v>
      </c>
    </row>
    <row r="152" spans="1:8" ht="18">
      <c r="A152" s="156">
        <v>41</v>
      </c>
      <c r="B152" s="157" t="s">
        <v>172</v>
      </c>
      <c r="C152" s="158"/>
      <c r="D152" s="159" t="s">
        <v>173</v>
      </c>
      <c r="E152" s="297">
        <v>2950</v>
      </c>
      <c r="F152" s="297">
        <v>2950</v>
      </c>
      <c r="G152" s="298">
        <v>4429.83</v>
      </c>
      <c r="H152" s="200">
        <f t="shared" si="1"/>
        <v>150.16372881355932</v>
      </c>
    </row>
    <row r="153" spans="1:8" ht="18">
      <c r="A153" s="156">
        <v>41</v>
      </c>
      <c r="B153" s="157" t="s">
        <v>174</v>
      </c>
      <c r="C153" s="158"/>
      <c r="D153" s="159" t="s">
        <v>90</v>
      </c>
      <c r="E153" s="297">
        <v>9012</v>
      </c>
      <c r="F153" s="297">
        <v>9012</v>
      </c>
      <c r="G153" s="298">
        <v>10814.93</v>
      </c>
      <c r="H153" s="200">
        <f t="shared" si="1"/>
        <v>120.00588104749224</v>
      </c>
    </row>
    <row r="154" spans="1:8" ht="18">
      <c r="A154" s="156">
        <v>41</v>
      </c>
      <c r="B154" s="157" t="s">
        <v>175</v>
      </c>
      <c r="C154" s="158" t="s">
        <v>117</v>
      </c>
      <c r="D154" s="159" t="s">
        <v>25</v>
      </c>
      <c r="E154" s="297">
        <v>1675</v>
      </c>
      <c r="F154" s="297">
        <v>1675</v>
      </c>
      <c r="G154" s="298">
        <v>2002.62</v>
      </c>
      <c r="H154" s="200">
        <f t="shared" si="1"/>
        <v>119.55940298507461</v>
      </c>
    </row>
    <row r="155" spans="1:8" ht="18">
      <c r="A155" s="156">
        <v>111</v>
      </c>
      <c r="B155" s="157" t="s">
        <v>175</v>
      </c>
      <c r="C155" s="158" t="s">
        <v>117</v>
      </c>
      <c r="D155" s="159" t="s">
        <v>25</v>
      </c>
      <c r="E155" s="297">
        <v>113</v>
      </c>
      <c r="F155" s="297">
        <v>113</v>
      </c>
      <c r="G155" s="298">
        <v>113</v>
      </c>
      <c r="H155" s="200">
        <f t="shared" si="1"/>
        <v>100</v>
      </c>
    </row>
    <row r="156" spans="1:8" ht="18">
      <c r="A156" s="156">
        <v>41</v>
      </c>
      <c r="B156" s="157" t="s">
        <v>175</v>
      </c>
      <c r="C156" s="158" t="s">
        <v>121</v>
      </c>
      <c r="D156" s="159" t="s">
        <v>176</v>
      </c>
      <c r="E156" s="297">
        <v>16747</v>
      </c>
      <c r="F156" s="297">
        <v>16747</v>
      </c>
      <c r="G156" s="298">
        <v>21605.22</v>
      </c>
      <c r="H156" s="200">
        <f t="shared" si="1"/>
        <v>129.00949423777394</v>
      </c>
    </row>
    <row r="157" spans="1:8" ht="18">
      <c r="A157" s="156">
        <v>111</v>
      </c>
      <c r="B157" s="157" t="s">
        <v>175</v>
      </c>
      <c r="C157" s="158" t="s">
        <v>121</v>
      </c>
      <c r="D157" s="159" t="s">
        <v>176</v>
      </c>
      <c r="E157" s="297">
        <v>270</v>
      </c>
      <c r="F157" s="297">
        <v>270</v>
      </c>
      <c r="G157" s="298">
        <v>270</v>
      </c>
      <c r="H157" s="200">
        <f t="shared" si="1"/>
        <v>100</v>
      </c>
    </row>
    <row r="158" spans="1:8" ht="18">
      <c r="A158" s="156">
        <v>41</v>
      </c>
      <c r="B158" s="157" t="s">
        <v>175</v>
      </c>
      <c r="C158" s="158" t="s">
        <v>123</v>
      </c>
      <c r="D158" s="159" t="s">
        <v>18</v>
      </c>
      <c r="E158" s="297">
        <v>957</v>
      </c>
      <c r="F158" s="297">
        <v>957</v>
      </c>
      <c r="G158" s="298">
        <v>1216.37</v>
      </c>
      <c r="H158" s="200">
        <f t="shared" si="1"/>
        <v>127.10240334378264</v>
      </c>
    </row>
    <row r="159" spans="1:8" ht="18">
      <c r="A159" s="156">
        <v>111</v>
      </c>
      <c r="B159" s="157" t="s">
        <v>175</v>
      </c>
      <c r="C159" s="158" t="s">
        <v>123</v>
      </c>
      <c r="D159" s="159" t="s">
        <v>18</v>
      </c>
      <c r="E159" s="297">
        <v>13</v>
      </c>
      <c r="F159" s="297">
        <v>13</v>
      </c>
      <c r="G159" s="298">
        <v>13</v>
      </c>
      <c r="H159" s="200">
        <f t="shared" si="1"/>
        <v>100</v>
      </c>
    </row>
    <row r="160" spans="1:8" ht="18">
      <c r="A160" s="156">
        <v>41</v>
      </c>
      <c r="B160" s="157" t="s">
        <v>175</v>
      </c>
      <c r="C160" s="158" t="s">
        <v>134</v>
      </c>
      <c r="D160" s="159" t="s">
        <v>19</v>
      </c>
      <c r="E160" s="297">
        <v>3588</v>
      </c>
      <c r="F160" s="297">
        <v>3588</v>
      </c>
      <c r="G160" s="298">
        <v>4377.91</v>
      </c>
      <c r="H160" s="200">
        <f t="shared" si="1"/>
        <v>122.01532887402453</v>
      </c>
    </row>
    <row r="161" spans="1:8" ht="18">
      <c r="A161" s="156">
        <v>111</v>
      </c>
      <c r="B161" s="157" t="s">
        <v>175</v>
      </c>
      <c r="C161" s="158" t="s">
        <v>134</v>
      </c>
      <c r="D161" s="159" t="s">
        <v>19</v>
      </c>
      <c r="E161" s="297">
        <v>178</v>
      </c>
      <c r="F161" s="297">
        <v>178</v>
      </c>
      <c r="G161" s="298">
        <v>178</v>
      </c>
      <c r="H161" s="200">
        <f t="shared" si="1"/>
        <v>100</v>
      </c>
    </row>
    <row r="162" spans="1:8" ht="18">
      <c r="A162" s="156">
        <v>41</v>
      </c>
      <c r="B162" s="157" t="s">
        <v>175</v>
      </c>
      <c r="C162" s="158" t="s">
        <v>177</v>
      </c>
      <c r="D162" s="159" t="s">
        <v>27</v>
      </c>
      <c r="E162" s="297">
        <v>1196</v>
      </c>
      <c r="F162" s="297">
        <v>1196</v>
      </c>
      <c r="G162" s="298">
        <v>1362.08</v>
      </c>
      <c r="H162" s="200">
        <f t="shared" si="1"/>
        <v>113.88628762541806</v>
      </c>
    </row>
    <row r="163" spans="1:8" ht="18">
      <c r="A163" s="156">
        <v>111</v>
      </c>
      <c r="B163" s="157" t="s">
        <v>175</v>
      </c>
      <c r="C163" s="158" t="s">
        <v>177</v>
      </c>
      <c r="D163" s="159" t="s">
        <v>27</v>
      </c>
      <c r="E163" s="297">
        <v>33</v>
      </c>
      <c r="F163" s="297">
        <v>33</v>
      </c>
      <c r="G163" s="298">
        <v>33</v>
      </c>
      <c r="H163" s="200">
        <f t="shared" si="1"/>
        <v>100</v>
      </c>
    </row>
    <row r="164" spans="1:8" ht="18">
      <c r="A164" s="156">
        <v>41</v>
      </c>
      <c r="B164" s="157" t="s">
        <v>175</v>
      </c>
      <c r="C164" s="158" t="s">
        <v>178</v>
      </c>
      <c r="D164" s="159" t="s">
        <v>179</v>
      </c>
      <c r="E164" s="297">
        <v>5682</v>
      </c>
      <c r="F164" s="297">
        <v>5682</v>
      </c>
      <c r="G164" s="298">
        <v>7229.59</v>
      </c>
      <c r="H164" s="200">
        <f t="shared" si="1"/>
        <v>127.2367124252024</v>
      </c>
    </row>
    <row r="165" spans="1:8" ht="18">
      <c r="A165" s="156">
        <v>111</v>
      </c>
      <c r="B165" s="157" t="s">
        <v>175</v>
      </c>
      <c r="C165" s="158" t="s">
        <v>178</v>
      </c>
      <c r="D165" s="159" t="s">
        <v>179</v>
      </c>
      <c r="E165" s="297">
        <v>177</v>
      </c>
      <c r="F165" s="297">
        <v>177</v>
      </c>
      <c r="G165" s="298">
        <v>177</v>
      </c>
      <c r="H165" s="200">
        <f t="shared" si="1"/>
        <v>100</v>
      </c>
    </row>
    <row r="166" spans="1:8" ht="19.5" thickBot="1">
      <c r="A166" s="161"/>
      <c r="B166" s="166"/>
      <c r="C166" s="163"/>
      <c r="D166" s="164" t="s">
        <v>180</v>
      </c>
      <c r="E166" s="286">
        <f>SUM(E152:E165)</f>
        <v>42591</v>
      </c>
      <c r="F166" s="286">
        <f>SUM(F152:F165)</f>
        <v>42591</v>
      </c>
      <c r="G166" s="305">
        <f>SUM(G152:G165)</f>
        <v>53822.55</v>
      </c>
      <c r="H166" s="338">
        <f aca="true" t="shared" si="2" ref="H166:H220">G166/F166*100</f>
        <v>126.37071212227937</v>
      </c>
    </row>
    <row r="167" spans="1:8" ht="19.5" thickTop="1">
      <c r="A167" s="275" t="s">
        <v>111</v>
      </c>
      <c r="B167" s="138" t="s">
        <v>112</v>
      </c>
      <c r="C167" s="137" t="s">
        <v>113</v>
      </c>
      <c r="D167" s="139" t="s">
        <v>114</v>
      </c>
      <c r="E167" s="276" t="s">
        <v>322</v>
      </c>
      <c r="F167" s="360" t="s">
        <v>357</v>
      </c>
      <c r="G167" s="277" t="s">
        <v>323</v>
      </c>
      <c r="H167" s="140" t="s">
        <v>63</v>
      </c>
    </row>
    <row r="168" spans="1:8" ht="19.5" thickBot="1">
      <c r="A168" s="278" t="s">
        <v>115</v>
      </c>
      <c r="B168" s="141"/>
      <c r="C168" s="343" t="s">
        <v>116</v>
      </c>
      <c r="D168" s="142"/>
      <c r="E168" s="279" t="s">
        <v>403</v>
      </c>
      <c r="F168" s="279" t="s">
        <v>403</v>
      </c>
      <c r="G168" s="280" t="s">
        <v>403</v>
      </c>
      <c r="H168" s="143" t="s">
        <v>11</v>
      </c>
    </row>
    <row r="169" spans="1:8" ht="18.75" thickTop="1">
      <c r="A169" s="156">
        <v>41</v>
      </c>
      <c r="B169" s="157">
        <v>631</v>
      </c>
      <c r="C169" s="158" t="s">
        <v>117</v>
      </c>
      <c r="D169" s="159" t="s">
        <v>181</v>
      </c>
      <c r="E169" s="297">
        <v>330</v>
      </c>
      <c r="F169" s="297">
        <v>330</v>
      </c>
      <c r="G169" s="298">
        <v>0</v>
      </c>
      <c r="H169" s="200">
        <f t="shared" si="2"/>
        <v>0</v>
      </c>
    </row>
    <row r="170" spans="1:8" ht="18">
      <c r="A170" s="156">
        <v>41</v>
      </c>
      <c r="B170" s="157" t="s">
        <v>182</v>
      </c>
      <c r="C170" s="158" t="s">
        <v>117</v>
      </c>
      <c r="D170" s="159" t="s">
        <v>183</v>
      </c>
      <c r="E170" s="297">
        <v>2500</v>
      </c>
      <c r="F170" s="297">
        <v>2500</v>
      </c>
      <c r="G170" s="298">
        <v>6383.26</v>
      </c>
      <c r="H170" s="200">
        <f>G170/F170*100</f>
        <v>255.33040000000003</v>
      </c>
    </row>
    <row r="171" spans="1:8" ht="18">
      <c r="A171" s="156">
        <v>41</v>
      </c>
      <c r="B171" s="157" t="s">
        <v>184</v>
      </c>
      <c r="C171" s="158" t="s">
        <v>117</v>
      </c>
      <c r="D171" s="159" t="s">
        <v>185</v>
      </c>
      <c r="E171" s="297">
        <v>400</v>
      </c>
      <c r="F171" s="297">
        <v>400</v>
      </c>
      <c r="G171" s="298">
        <v>657</v>
      </c>
      <c r="H171" s="200">
        <f t="shared" si="2"/>
        <v>164.25</v>
      </c>
    </row>
    <row r="172" spans="1:8" ht="18">
      <c r="A172" s="156">
        <v>41</v>
      </c>
      <c r="B172" s="157" t="s">
        <v>184</v>
      </c>
      <c r="C172" s="158" t="s">
        <v>186</v>
      </c>
      <c r="D172" s="169" t="s">
        <v>38</v>
      </c>
      <c r="E172" s="297">
        <v>10000</v>
      </c>
      <c r="F172" s="297">
        <v>10000</v>
      </c>
      <c r="G172" s="298">
        <v>12638.89</v>
      </c>
      <c r="H172" s="200">
        <f t="shared" si="2"/>
        <v>126.3889</v>
      </c>
    </row>
    <row r="173" spans="1:8" ht="18.75">
      <c r="A173" s="166"/>
      <c r="B173" s="162"/>
      <c r="C173" s="163"/>
      <c r="D173" s="164" t="s">
        <v>187</v>
      </c>
      <c r="E173" s="286">
        <f>SUM(E169:E172)</f>
        <v>13230</v>
      </c>
      <c r="F173" s="286">
        <f>SUM(F169:F172)</f>
        <v>13230</v>
      </c>
      <c r="G173" s="284">
        <f>SUM(G169:G172)</f>
        <v>19679.15</v>
      </c>
      <c r="H173" s="200">
        <f t="shared" si="2"/>
        <v>148.74640967498112</v>
      </c>
    </row>
    <row r="174" spans="1:8" ht="18">
      <c r="A174" s="167"/>
      <c r="B174" s="157"/>
      <c r="C174" s="158"/>
      <c r="D174" s="165"/>
      <c r="E174" s="299"/>
      <c r="F174" s="299"/>
      <c r="G174" s="194"/>
      <c r="H174" s="200"/>
    </row>
    <row r="175" spans="1:8" ht="18">
      <c r="A175" s="156">
        <v>41</v>
      </c>
      <c r="B175" s="157" t="s">
        <v>188</v>
      </c>
      <c r="C175" s="158" t="s">
        <v>117</v>
      </c>
      <c r="D175" s="170" t="s">
        <v>34</v>
      </c>
      <c r="E175" s="297">
        <v>15000</v>
      </c>
      <c r="F175" s="297">
        <v>15000</v>
      </c>
      <c r="G175" s="298">
        <v>21001.17</v>
      </c>
      <c r="H175" s="200">
        <f t="shared" si="2"/>
        <v>140.0078</v>
      </c>
    </row>
    <row r="176" spans="1:8" ht="18">
      <c r="A176" s="156">
        <v>41</v>
      </c>
      <c r="B176" s="157" t="s">
        <v>188</v>
      </c>
      <c r="C176" s="158" t="s">
        <v>121</v>
      </c>
      <c r="D176" s="159" t="s">
        <v>189</v>
      </c>
      <c r="E176" s="297">
        <v>800</v>
      </c>
      <c r="F176" s="297">
        <v>800</v>
      </c>
      <c r="G176" s="298">
        <v>938.16</v>
      </c>
      <c r="H176" s="200">
        <f t="shared" si="2"/>
        <v>117.26999999999998</v>
      </c>
    </row>
    <row r="177" spans="1:8" ht="18">
      <c r="A177" s="156">
        <v>41</v>
      </c>
      <c r="B177" s="157" t="s">
        <v>188</v>
      </c>
      <c r="C177" s="158" t="s">
        <v>123</v>
      </c>
      <c r="D177" s="159" t="s">
        <v>359</v>
      </c>
      <c r="E177" s="297">
        <v>1000</v>
      </c>
      <c r="F177" s="297">
        <v>1000</v>
      </c>
      <c r="G177" s="298">
        <v>1114.59</v>
      </c>
      <c r="H177" s="200">
        <f t="shared" si="2"/>
        <v>111.459</v>
      </c>
    </row>
    <row r="178" spans="1:8" ht="18">
      <c r="A178" s="156">
        <v>41</v>
      </c>
      <c r="B178" s="157" t="s">
        <v>188</v>
      </c>
      <c r="C178" s="158" t="s">
        <v>177</v>
      </c>
      <c r="D178" s="169" t="s">
        <v>190</v>
      </c>
      <c r="E178" s="297">
        <v>2000</v>
      </c>
      <c r="F178" s="297">
        <v>2000</v>
      </c>
      <c r="G178" s="298">
        <v>1867.67</v>
      </c>
      <c r="H178" s="200">
        <f t="shared" si="2"/>
        <v>93.38350000000001</v>
      </c>
    </row>
    <row r="179" spans="1:8" ht="18.75">
      <c r="A179" s="166"/>
      <c r="B179" s="162"/>
      <c r="C179" s="163"/>
      <c r="D179" s="361" t="s">
        <v>191</v>
      </c>
      <c r="E179" s="286">
        <f>SUM(E175:E178)</f>
        <v>18800</v>
      </c>
      <c r="F179" s="301">
        <f>SUM(F175:F178)</f>
        <v>18800</v>
      </c>
      <c r="G179" s="302">
        <f>SUM(G175:G178)</f>
        <v>24921.589999999997</v>
      </c>
      <c r="H179" s="200">
        <f t="shared" si="2"/>
        <v>132.5616489361702</v>
      </c>
    </row>
    <row r="180" spans="1:8" ht="18">
      <c r="A180" s="167"/>
      <c r="B180" s="157"/>
      <c r="C180" s="158"/>
      <c r="D180" s="159"/>
      <c r="E180" s="299"/>
      <c r="F180" s="303"/>
      <c r="G180" s="304"/>
      <c r="H180" s="200"/>
    </row>
    <row r="181" spans="1:8" ht="18">
      <c r="A181" s="156">
        <v>41</v>
      </c>
      <c r="B181" s="157" t="s">
        <v>192</v>
      </c>
      <c r="C181" s="158" t="s">
        <v>117</v>
      </c>
      <c r="D181" s="169" t="s">
        <v>193</v>
      </c>
      <c r="E181" s="281">
        <v>500</v>
      </c>
      <c r="F181" s="281">
        <v>7700</v>
      </c>
      <c r="G181" s="282">
        <v>8626.01</v>
      </c>
      <c r="H181" s="200">
        <f t="shared" si="2"/>
        <v>112.0261038961039</v>
      </c>
    </row>
    <row r="182" spans="1:8" ht="18">
      <c r="A182" s="156">
        <v>41</v>
      </c>
      <c r="B182" s="157" t="s">
        <v>192</v>
      </c>
      <c r="C182" s="158" t="s">
        <v>121</v>
      </c>
      <c r="D182" s="169" t="s">
        <v>324</v>
      </c>
      <c r="E182" s="281">
        <v>0</v>
      </c>
      <c r="F182" s="281">
        <v>0</v>
      </c>
      <c r="G182" s="282">
        <v>39</v>
      </c>
      <c r="H182" s="200">
        <v>0</v>
      </c>
    </row>
    <row r="183" spans="1:8" ht="18">
      <c r="A183" s="156">
        <v>41</v>
      </c>
      <c r="B183" s="157" t="s">
        <v>192</v>
      </c>
      <c r="C183" s="158" t="s">
        <v>123</v>
      </c>
      <c r="D183" s="159" t="s">
        <v>194</v>
      </c>
      <c r="E183" s="281">
        <v>200</v>
      </c>
      <c r="F183" s="281">
        <v>200</v>
      </c>
      <c r="G183" s="282">
        <v>145.2</v>
      </c>
      <c r="H183" s="200">
        <f t="shared" si="2"/>
        <v>72.6</v>
      </c>
    </row>
    <row r="184" spans="1:8" ht="18">
      <c r="A184" s="156">
        <v>41</v>
      </c>
      <c r="B184" s="157" t="s">
        <v>192</v>
      </c>
      <c r="C184" s="158" t="s">
        <v>134</v>
      </c>
      <c r="D184" s="159" t="s">
        <v>195</v>
      </c>
      <c r="E184" s="281">
        <v>500</v>
      </c>
      <c r="F184" s="281">
        <v>600</v>
      </c>
      <c r="G184" s="282">
        <v>2064.75</v>
      </c>
      <c r="H184" s="200">
        <f t="shared" si="2"/>
        <v>344.125</v>
      </c>
    </row>
    <row r="185" spans="1:8" ht="18">
      <c r="A185" s="156">
        <v>41</v>
      </c>
      <c r="B185" s="157" t="s">
        <v>192</v>
      </c>
      <c r="C185" s="158" t="s">
        <v>144</v>
      </c>
      <c r="D185" s="169" t="s">
        <v>30</v>
      </c>
      <c r="E185" s="281">
        <v>7000</v>
      </c>
      <c r="F185" s="281">
        <v>7000</v>
      </c>
      <c r="G185" s="282">
        <v>4611.5</v>
      </c>
      <c r="H185" s="200">
        <f t="shared" si="2"/>
        <v>65.87857142857143</v>
      </c>
    </row>
    <row r="186" spans="1:8" ht="18">
      <c r="A186" s="156">
        <v>41</v>
      </c>
      <c r="B186" s="157" t="s">
        <v>192</v>
      </c>
      <c r="C186" s="158" t="s">
        <v>196</v>
      </c>
      <c r="D186" s="159" t="s">
        <v>197</v>
      </c>
      <c r="E186" s="281">
        <v>1000</v>
      </c>
      <c r="F186" s="281">
        <v>1000</v>
      </c>
      <c r="G186" s="282">
        <v>210</v>
      </c>
      <c r="H186" s="200">
        <f t="shared" si="2"/>
        <v>21</v>
      </c>
    </row>
    <row r="187" spans="1:8" ht="18">
      <c r="A187" s="156">
        <v>41</v>
      </c>
      <c r="B187" s="157" t="s">
        <v>192</v>
      </c>
      <c r="C187" s="158" t="s">
        <v>198</v>
      </c>
      <c r="D187" s="159" t="s">
        <v>199</v>
      </c>
      <c r="E187" s="281">
        <v>200</v>
      </c>
      <c r="F187" s="281">
        <v>450</v>
      </c>
      <c r="G187" s="282">
        <v>609.55</v>
      </c>
      <c r="H187" s="200">
        <f t="shared" si="2"/>
        <v>135.45555555555555</v>
      </c>
    </row>
    <row r="188" spans="1:8" ht="18">
      <c r="A188" s="156">
        <v>41</v>
      </c>
      <c r="B188" s="157" t="s">
        <v>192</v>
      </c>
      <c r="C188" s="158" t="s">
        <v>200</v>
      </c>
      <c r="D188" s="159" t="s">
        <v>107</v>
      </c>
      <c r="E188" s="281">
        <v>150</v>
      </c>
      <c r="F188" s="281">
        <v>150</v>
      </c>
      <c r="G188" s="282">
        <v>298.58</v>
      </c>
      <c r="H188" s="200">
        <f t="shared" si="2"/>
        <v>199.0533333333333</v>
      </c>
    </row>
    <row r="189" spans="1:8" ht="18">
      <c r="A189" s="156">
        <v>41</v>
      </c>
      <c r="B189" s="157" t="s">
        <v>192</v>
      </c>
      <c r="C189" s="158" t="s">
        <v>127</v>
      </c>
      <c r="D189" s="159" t="s">
        <v>201</v>
      </c>
      <c r="E189" s="281">
        <v>2000</v>
      </c>
      <c r="F189" s="281">
        <v>2000</v>
      </c>
      <c r="G189" s="282">
        <v>2401.64</v>
      </c>
      <c r="H189" s="200">
        <f t="shared" si="2"/>
        <v>120.082</v>
      </c>
    </row>
    <row r="190" spans="1:8" ht="18.75">
      <c r="A190" s="166"/>
      <c r="B190" s="162"/>
      <c r="C190" s="163"/>
      <c r="D190" s="164" t="s">
        <v>202</v>
      </c>
      <c r="E190" s="286">
        <f>SUM(E181:E189)</f>
        <v>11550</v>
      </c>
      <c r="F190" s="286">
        <f>SUM(F181:F189)</f>
        <v>19100</v>
      </c>
      <c r="G190" s="284">
        <f>SUM(G181:G189)</f>
        <v>19006.23</v>
      </c>
      <c r="H190" s="200">
        <f t="shared" si="2"/>
        <v>99.50905759162303</v>
      </c>
    </row>
    <row r="191" spans="1:8" ht="18.75">
      <c r="A191" s="308"/>
      <c r="B191" s="333"/>
      <c r="C191" s="158"/>
      <c r="D191" s="171"/>
      <c r="E191" s="286"/>
      <c r="F191" s="286"/>
      <c r="G191" s="305"/>
      <c r="H191" s="200"/>
    </row>
    <row r="192" spans="1:8" ht="18">
      <c r="A192" s="156">
        <v>41</v>
      </c>
      <c r="B192" s="157" t="s">
        <v>203</v>
      </c>
      <c r="C192" s="158" t="s">
        <v>121</v>
      </c>
      <c r="D192" s="159" t="s">
        <v>105</v>
      </c>
      <c r="E192" s="281">
        <v>200</v>
      </c>
      <c r="F192" s="281">
        <v>200</v>
      </c>
      <c r="G192" s="282">
        <v>0</v>
      </c>
      <c r="H192" s="200">
        <f t="shared" si="2"/>
        <v>0</v>
      </c>
    </row>
    <row r="193" spans="1:8" ht="18">
      <c r="A193" s="156">
        <v>41</v>
      </c>
      <c r="B193" s="157" t="s">
        <v>203</v>
      </c>
      <c r="C193" s="158" t="s">
        <v>134</v>
      </c>
      <c r="D193" s="169" t="s">
        <v>204</v>
      </c>
      <c r="E193" s="281">
        <v>300</v>
      </c>
      <c r="F193" s="281">
        <v>300</v>
      </c>
      <c r="G193" s="282">
        <v>0</v>
      </c>
      <c r="H193" s="200">
        <f t="shared" si="2"/>
        <v>0</v>
      </c>
    </row>
    <row r="194" spans="1:8" ht="18">
      <c r="A194" s="156">
        <v>41</v>
      </c>
      <c r="B194" s="157" t="s">
        <v>203</v>
      </c>
      <c r="C194" s="158" t="s">
        <v>144</v>
      </c>
      <c r="D194" s="159" t="s">
        <v>205</v>
      </c>
      <c r="E194" s="281">
        <v>3000</v>
      </c>
      <c r="F194" s="281">
        <v>3000</v>
      </c>
      <c r="G194" s="282">
        <v>7965.3</v>
      </c>
      <c r="H194" s="200">
        <f t="shared" si="2"/>
        <v>265.51</v>
      </c>
    </row>
    <row r="195" spans="1:8" ht="18">
      <c r="A195" s="156">
        <v>41</v>
      </c>
      <c r="B195" s="157" t="s">
        <v>203</v>
      </c>
      <c r="C195" s="158" t="s">
        <v>196</v>
      </c>
      <c r="D195" s="159" t="s">
        <v>360</v>
      </c>
      <c r="E195" s="281">
        <v>500</v>
      </c>
      <c r="F195" s="362">
        <v>500</v>
      </c>
      <c r="G195" s="363">
        <v>0</v>
      </c>
      <c r="H195" s="200">
        <f t="shared" si="2"/>
        <v>0</v>
      </c>
    </row>
    <row r="196" spans="1:8" ht="18.75">
      <c r="A196" s="166"/>
      <c r="B196" s="162"/>
      <c r="C196" s="163"/>
      <c r="D196" s="164" t="s">
        <v>206</v>
      </c>
      <c r="E196" s="286">
        <f>SUM(E192:E195)</f>
        <v>4000</v>
      </c>
      <c r="F196" s="301">
        <f>SUM(F192:F195)</f>
        <v>4000</v>
      </c>
      <c r="G196" s="302">
        <f>SUM(G192:G195)</f>
        <v>7965.3</v>
      </c>
      <c r="H196" s="200">
        <f t="shared" si="2"/>
        <v>199.1325</v>
      </c>
    </row>
    <row r="197" spans="1:8" ht="18.75">
      <c r="A197" s="308"/>
      <c r="B197" s="333"/>
      <c r="C197" s="158"/>
      <c r="D197" s="171"/>
      <c r="E197" s="286"/>
      <c r="F197" s="301"/>
      <c r="G197" s="339"/>
      <c r="H197" s="200"/>
    </row>
    <row r="198" spans="1:8" ht="18">
      <c r="A198" s="156">
        <v>41</v>
      </c>
      <c r="B198" s="157" t="s">
        <v>192</v>
      </c>
      <c r="C198" s="158" t="s">
        <v>207</v>
      </c>
      <c r="D198" s="169" t="s">
        <v>77</v>
      </c>
      <c r="E198" s="297">
        <v>4500</v>
      </c>
      <c r="F198" s="297">
        <v>7000</v>
      </c>
      <c r="G198" s="298">
        <v>1407.94</v>
      </c>
      <c r="H198" s="200">
        <f t="shared" si="2"/>
        <v>20.11342857142857</v>
      </c>
    </row>
    <row r="199" spans="1:8" ht="18">
      <c r="A199" s="156">
        <v>41</v>
      </c>
      <c r="B199" s="157" t="s">
        <v>184</v>
      </c>
      <c r="C199" s="158" t="s">
        <v>121</v>
      </c>
      <c r="D199" s="159" t="s">
        <v>208</v>
      </c>
      <c r="E199" s="297">
        <v>400</v>
      </c>
      <c r="F199" s="297">
        <v>200</v>
      </c>
      <c r="G199" s="298">
        <v>990</v>
      </c>
      <c r="H199" s="200">
        <f t="shared" si="2"/>
        <v>495</v>
      </c>
    </row>
    <row r="200" spans="1:8" ht="18">
      <c r="A200" s="156">
        <v>41</v>
      </c>
      <c r="B200" s="157" t="s">
        <v>184</v>
      </c>
      <c r="C200" s="158" t="s">
        <v>123</v>
      </c>
      <c r="D200" s="159" t="s">
        <v>386</v>
      </c>
      <c r="E200" s="297">
        <v>0</v>
      </c>
      <c r="F200" s="297">
        <v>0</v>
      </c>
      <c r="G200" s="298">
        <v>475.2</v>
      </c>
      <c r="H200" s="200">
        <v>0</v>
      </c>
    </row>
    <row r="201" spans="1:8" ht="18">
      <c r="A201" s="156">
        <v>41</v>
      </c>
      <c r="B201" s="157" t="s">
        <v>184</v>
      </c>
      <c r="C201" s="158" t="s">
        <v>177</v>
      </c>
      <c r="D201" s="159" t="s">
        <v>209</v>
      </c>
      <c r="E201" s="297">
        <v>5000</v>
      </c>
      <c r="F201" s="297">
        <v>5000</v>
      </c>
      <c r="G201" s="298">
        <v>6681.3</v>
      </c>
      <c r="H201" s="200">
        <f t="shared" si="2"/>
        <v>133.626</v>
      </c>
    </row>
    <row r="202" spans="1:8" ht="18">
      <c r="A202" s="156">
        <v>41</v>
      </c>
      <c r="B202" s="157" t="s">
        <v>184</v>
      </c>
      <c r="C202" s="158" t="s">
        <v>134</v>
      </c>
      <c r="D202" s="159" t="s">
        <v>210</v>
      </c>
      <c r="E202" s="297">
        <v>10000</v>
      </c>
      <c r="F202" s="297">
        <v>10000</v>
      </c>
      <c r="G202" s="298">
        <v>27086.4</v>
      </c>
      <c r="H202" s="200">
        <f t="shared" si="2"/>
        <v>270.864</v>
      </c>
    </row>
    <row r="203" spans="1:8" ht="18">
      <c r="A203" s="156">
        <v>41</v>
      </c>
      <c r="B203" s="157" t="s">
        <v>184</v>
      </c>
      <c r="C203" s="158" t="s">
        <v>125</v>
      </c>
      <c r="D203" s="159" t="s">
        <v>211</v>
      </c>
      <c r="E203" s="297">
        <v>2020</v>
      </c>
      <c r="F203" s="297">
        <v>2020</v>
      </c>
      <c r="G203" s="298">
        <v>1567.85</v>
      </c>
      <c r="H203" s="200">
        <f t="shared" si="2"/>
        <v>77.61633663366337</v>
      </c>
    </row>
    <row r="204" spans="1:8" ht="18">
      <c r="A204" s="156">
        <v>41</v>
      </c>
      <c r="B204" s="157" t="s">
        <v>184</v>
      </c>
      <c r="C204" s="158" t="s">
        <v>212</v>
      </c>
      <c r="D204" s="169" t="s">
        <v>213</v>
      </c>
      <c r="E204" s="297">
        <v>500</v>
      </c>
      <c r="F204" s="297">
        <v>500</v>
      </c>
      <c r="G204" s="298">
        <v>625.4</v>
      </c>
      <c r="H204" s="200">
        <f t="shared" si="2"/>
        <v>125.07999999999998</v>
      </c>
    </row>
    <row r="205" spans="1:8" ht="18">
      <c r="A205" s="156" t="s">
        <v>391</v>
      </c>
      <c r="B205" s="157" t="s">
        <v>182</v>
      </c>
      <c r="C205" s="158" t="s">
        <v>117</v>
      </c>
      <c r="D205" s="169" t="s">
        <v>402</v>
      </c>
      <c r="E205" s="297">
        <v>0</v>
      </c>
      <c r="F205" s="297">
        <v>0</v>
      </c>
      <c r="G205" s="298">
        <v>2059.96</v>
      </c>
      <c r="H205" s="200">
        <v>0</v>
      </c>
    </row>
    <row r="206" spans="1:8" ht="18">
      <c r="A206" s="156" t="s">
        <v>391</v>
      </c>
      <c r="B206" s="157" t="s">
        <v>182</v>
      </c>
      <c r="C206" s="158" t="s">
        <v>121</v>
      </c>
      <c r="D206" s="169" t="s">
        <v>214</v>
      </c>
      <c r="E206" s="297">
        <v>0</v>
      </c>
      <c r="F206" s="297">
        <v>0</v>
      </c>
      <c r="G206" s="298">
        <v>714.83</v>
      </c>
      <c r="H206" s="200">
        <v>0</v>
      </c>
    </row>
    <row r="207" spans="1:8" ht="18">
      <c r="A207" s="156">
        <v>41</v>
      </c>
      <c r="B207" s="157" t="s">
        <v>182</v>
      </c>
      <c r="C207" s="158" t="s">
        <v>121</v>
      </c>
      <c r="D207" s="169" t="s">
        <v>214</v>
      </c>
      <c r="E207" s="297">
        <v>500</v>
      </c>
      <c r="F207" s="297">
        <v>500</v>
      </c>
      <c r="G207" s="298">
        <v>4059.4</v>
      </c>
      <c r="H207" s="200">
        <f t="shared" si="2"/>
        <v>811.88</v>
      </c>
    </row>
    <row r="208" spans="1:8" ht="18">
      <c r="A208" s="156">
        <v>41</v>
      </c>
      <c r="B208" s="157" t="s">
        <v>182</v>
      </c>
      <c r="C208" s="158" t="s">
        <v>123</v>
      </c>
      <c r="D208" s="159" t="s">
        <v>215</v>
      </c>
      <c r="E208" s="297">
        <v>800</v>
      </c>
      <c r="F208" s="297">
        <v>800</v>
      </c>
      <c r="G208" s="298">
        <v>2534.2</v>
      </c>
      <c r="H208" s="200">
        <f t="shared" si="2"/>
        <v>316.775</v>
      </c>
    </row>
    <row r="209" spans="1:8" ht="18">
      <c r="A209" s="156">
        <v>41</v>
      </c>
      <c r="B209" s="157" t="s">
        <v>182</v>
      </c>
      <c r="C209" s="158" t="s">
        <v>134</v>
      </c>
      <c r="D209" s="159" t="s">
        <v>216</v>
      </c>
      <c r="E209" s="297">
        <v>150</v>
      </c>
      <c r="F209" s="297">
        <v>150</v>
      </c>
      <c r="G209" s="298">
        <v>81.4</v>
      </c>
      <c r="H209" s="200">
        <v>0</v>
      </c>
    </row>
    <row r="210" spans="1:8" ht="18">
      <c r="A210" s="156">
        <v>41</v>
      </c>
      <c r="B210" s="157" t="s">
        <v>182</v>
      </c>
      <c r="C210" s="158" t="s">
        <v>177</v>
      </c>
      <c r="D210" s="159" t="s">
        <v>89</v>
      </c>
      <c r="E210" s="297">
        <v>200</v>
      </c>
      <c r="F210" s="297">
        <v>200</v>
      </c>
      <c r="G210" s="298">
        <v>250</v>
      </c>
      <c r="H210" s="200">
        <f t="shared" si="2"/>
        <v>125</v>
      </c>
    </row>
    <row r="211" spans="1:8" ht="18">
      <c r="A211" s="156">
        <v>41</v>
      </c>
      <c r="B211" s="157" t="s">
        <v>184</v>
      </c>
      <c r="C211" s="158" t="s">
        <v>207</v>
      </c>
      <c r="D211" s="159" t="s">
        <v>22</v>
      </c>
      <c r="E211" s="297">
        <v>500</v>
      </c>
      <c r="F211" s="297">
        <v>500</v>
      </c>
      <c r="G211" s="298">
        <v>0</v>
      </c>
      <c r="H211" s="200">
        <f t="shared" si="2"/>
        <v>0</v>
      </c>
    </row>
    <row r="212" spans="1:8" ht="18">
      <c r="A212" s="156">
        <v>41</v>
      </c>
      <c r="B212" s="157" t="s">
        <v>184</v>
      </c>
      <c r="C212" s="158" t="s">
        <v>217</v>
      </c>
      <c r="D212" s="159" t="s">
        <v>218</v>
      </c>
      <c r="E212" s="297">
        <v>3000</v>
      </c>
      <c r="F212" s="297">
        <v>3000</v>
      </c>
      <c r="G212" s="298">
        <v>0</v>
      </c>
      <c r="H212" s="200">
        <f t="shared" si="2"/>
        <v>0</v>
      </c>
    </row>
    <row r="213" spans="1:8" ht="18">
      <c r="A213" s="156">
        <v>41</v>
      </c>
      <c r="B213" s="157" t="s">
        <v>184</v>
      </c>
      <c r="C213" s="158" t="s">
        <v>219</v>
      </c>
      <c r="D213" s="169" t="s">
        <v>23</v>
      </c>
      <c r="E213" s="297">
        <v>4000</v>
      </c>
      <c r="F213" s="297">
        <v>1000</v>
      </c>
      <c r="G213" s="298">
        <v>6718.64</v>
      </c>
      <c r="H213" s="200">
        <f t="shared" si="2"/>
        <v>671.864</v>
      </c>
    </row>
    <row r="214" spans="1:8" ht="18">
      <c r="A214" s="156">
        <v>111</v>
      </c>
      <c r="B214" s="157" t="s">
        <v>184</v>
      </c>
      <c r="C214" s="158" t="s">
        <v>217</v>
      </c>
      <c r="D214" s="159" t="s">
        <v>398</v>
      </c>
      <c r="E214" s="297">
        <v>134</v>
      </c>
      <c r="F214" s="297">
        <v>134</v>
      </c>
      <c r="G214" s="298">
        <v>179.34</v>
      </c>
      <c r="H214" s="200">
        <f t="shared" si="2"/>
        <v>133.8358208955224</v>
      </c>
    </row>
    <row r="215" spans="1:8" ht="18">
      <c r="A215" s="156">
        <v>41</v>
      </c>
      <c r="B215" s="157" t="s">
        <v>184</v>
      </c>
      <c r="C215" s="158" t="s">
        <v>325</v>
      </c>
      <c r="D215" s="159" t="s">
        <v>326</v>
      </c>
      <c r="E215" s="297">
        <v>50</v>
      </c>
      <c r="F215" s="297">
        <v>50</v>
      </c>
      <c r="G215" s="298">
        <v>0</v>
      </c>
      <c r="H215" s="200">
        <v>0</v>
      </c>
    </row>
    <row r="216" spans="1:8" ht="18">
      <c r="A216" s="156">
        <v>41</v>
      </c>
      <c r="B216" s="157">
        <v>642</v>
      </c>
      <c r="C216" s="158" t="s">
        <v>144</v>
      </c>
      <c r="D216" s="159" t="s">
        <v>220</v>
      </c>
      <c r="E216" s="297">
        <v>1700</v>
      </c>
      <c r="F216" s="297">
        <v>2815</v>
      </c>
      <c r="G216" s="298">
        <v>3063.81</v>
      </c>
      <c r="H216" s="200">
        <f>G216/F216*100</f>
        <v>108.83872113676732</v>
      </c>
    </row>
    <row r="217" spans="1:8" ht="18">
      <c r="A217" s="156">
        <v>41</v>
      </c>
      <c r="B217" s="157" t="s">
        <v>221</v>
      </c>
      <c r="C217" s="158" t="s">
        <v>186</v>
      </c>
      <c r="D217" s="159" t="s">
        <v>399</v>
      </c>
      <c r="E217" s="297">
        <v>0</v>
      </c>
      <c r="F217" s="297">
        <v>0</v>
      </c>
      <c r="G217" s="298">
        <v>312.04</v>
      </c>
      <c r="H217" s="200">
        <v>0</v>
      </c>
    </row>
    <row r="218" spans="1:8" ht="18">
      <c r="A218" s="156">
        <v>41</v>
      </c>
      <c r="B218" s="157" t="s">
        <v>221</v>
      </c>
      <c r="C218" s="158" t="s">
        <v>212</v>
      </c>
      <c r="D218" s="159" t="s">
        <v>29</v>
      </c>
      <c r="E218" s="297">
        <v>166</v>
      </c>
      <c r="F218" s="297">
        <v>500</v>
      </c>
      <c r="G218" s="298">
        <v>420.47</v>
      </c>
      <c r="H218" s="200">
        <f>G218/F218*100</f>
        <v>84.09400000000001</v>
      </c>
    </row>
    <row r="219" spans="1:8" ht="18">
      <c r="A219" s="156">
        <v>111</v>
      </c>
      <c r="B219" s="157" t="s">
        <v>184</v>
      </c>
      <c r="C219" s="158" t="s">
        <v>395</v>
      </c>
      <c r="D219" s="159" t="s">
        <v>75</v>
      </c>
      <c r="E219" s="297">
        <v>0</v>
      </c>
      <c r="F219" s="297">
        <v>0</v>
      </c>
      <c r="G219" s="298">
        <v>583.68</v>
      </c>
      <c r="H219" s="200">
        <v>0</v>
      </c>
    </row>
    <row r="220" spans="1:8" ht="18.75">
      <c r="A220" s="156"/>
      <c r="B220" s="157"/>
      <c r="C220" s="158"/>
      <c r="D220" s="171" t="s">
        <v>222</v>
      </c>
      <c r="E220" s="286">
        <f>SUM(E198:E219)</f>
        <v>33620</v>
      </c>
      <c r="F220" s="286">
        <f>SUM(F198:F219)</f>
        <v>34369</v>
      </c>
      <c r="G220" s="284">
        <f>SUM(G198:G219)</f>
        <v>59811.86</v>
      </c>
      <c r="H220" s="200">
        <f t="shared" si="2"/>
        <v>174.02851406791004</v>
      </c>
    </row>
    <row r="221" spans="1:8" ht="18.75">
      <c r="A221" s="156"/>
      <c r="B221" s="340" t="s">
        <v>331</v>
      </c>
      <c r="C221" s="158"/>
      <c r="D221" s="172" t="s">
        <v>159</v>
      </c>
      <c r="E221" s="286"/>
      <c r="F221" s="286"/>
      <c r="G221" s="305"/>
      <c r="H221" s="200"/>
    </row>
    <row r="222" spans="1:8" ht="18">
      <c r="A222" s="156">
        <v>111</v>
      </c>
      <c r="B222" s="157" t="s">
        <v>166</v>
      </c>
      <c r="C222" s="158"/>
      <c r="D222" s="169" t="s">
        <v>36</v>
      </c>
      <c r="E222" s="297">
        <v>860</v>
      </c>
      <c r="F222" s="297">
        <v>1137</v>
      </c>
      <c r="G222" s="298">
        <v>1144.92</v>
      </c>
      <c r="H222" s="200">
        <f>G222/F222*100</f>
        <v>100.69656992084433</v>
      </c>
    </row>
    <row r="223" spans="1:8" ht="18">
      <c r="A223" s="156">
        <v>111</v>
      </c>
      <c r="B223" s="157" t="s">
        <v>172</v>
      </c>
      <c r="C223" s="158"/>
      <c r="D223" s="169" t="s">
        <v>33</v>
      </c>
      <c r="E223" s="297">
        <v>68</v>
      </c>
      <c r="F223" s="297">
        <v>68</v>
      </c>
      <c r="G223" s="298">
        <v>68</v>
      </c>
      <c r="H223" s="200">
        <f aca="true" t="shared" si="3" ref="H223:H233">G223/F223*100</f>
        <v>100</v>
      </c>
    </row>
    <row r="224" spans="1:8" ht="18">
      <c r="A224" s="156">
        <v>111</v>
      </c>
      <c r="B224" s="157" t="s">
        <v>175</v>
      </c>
      <c r="C224" s="158" t="s">
        <v>117</v>
      </c>
      <c r="D224" s="169" t="s">
        <v>25</v>
      </c>
      <c r="E224" s="297">
        <v>15</v>
      </c>
      <c r="F224" s="297">
        <v>15</v>
      </c>
      <c r="G224" s="298">
        <v>15</v>
      </c>
      <c r="H224" s="200">
        <f t="shared" si="3"/>
        <v>100</v>
      </c>
    </row>
    <row r="225" spans="1:8" ht="18">
      <c r="A225" s="156">
        <v>111</v>
      </c>
      <c r="B225" s="157" t="s">
        <v>175</v>
      </c>
      <c r="C225" s="158" t="s">
        <v>121</v>
      </c>
      <c r="D225" s="169" t="s">
        <v>26</v>
      </c>
      <c r="E225" s="297">
        <v>104</v>
      </c>
      <c r="F225" s="297">
        <v>104</v>
      </c>
      <c r="G225" s="298">
        <v>104</v>
      </c>
      <c r="H225" s="200">
        <f t="shared" si="3"/>
        <v>100</v>
      </c>
    </row>
    <row r="226" spans="1:8" ht="18">
      <c r="A226" s="156">
        <v>111</v>
      </c>
      <c r="B226" s="157" t="s">
        <v>175</v>
      </c>
      <c r="C226" s="158" t="s">
        <v>134</v>
      </c>
      <c r="D226" s="169" t="s">
        <v>19</v>
      </c>
      <c r="E226" s="297">
        <v>30</v>
      </c>
      <c r="F226" s="297">
        <v>30</v>
      </c>
      <c r="G226" s="298">
        <v>30</v>
      </c>
      <c r="H226" s="200">
        <f t="shared" si="3"/>
        <v>100</v>
      </c>
    </row>
    <row r="227" spans="1:8" ht="18">
      <c r="A227" s="156">
        <v>111</v>
      </c>
      <c r="B227" s="157" t="s">
        <v>175</v>
      </c>
      <c r="C227" s="158" t="s">
        <v>177</v>
      </c>
      <c r="D227" s="169" t="s">
        <v>27</v>
      </c>
      <c r="E227" s="297">
        <v>10</v>
      </c>
      <c r="F227" s="297">
        <v>10</v>
      </c>
      <c r="G227" s="298">
        <v>10</v>
      </c>
      <c r="H227" s="200">
        <f t="shared" si="3"/>
        <v>100</v>
      </c>
    </row>
    <row r="228" spans="1:8" ht="18">
      <c r="A228" s="156">
        <v>111</v>
      </c>
      <c r="B228" s="157" t="s">
        <v>175</v>
      </c>
      <c r="C228" s="158" t="s">
        <v>178</v>
      </c>
      <c r="D228" s="169" t="s">
        <v>28</v>
      </c>
      <c r="E228" s="297">
        <v>48</v>
      </c>
      <c r="F228" s="297">
        <v>48</v>
      </c>
      <c r="G228" s="298">
        <v>48</v>
      </c>
      <c r="H228" s="200">
        <f t="shared" si="3"/>
        <v>100</v>
      </c>
    </row>
    <row r="229" spans="1:8" ht="18">
      <c r="A229" s="156">
        <v>111</v>
      </c>
      <c r="B229" s="157" t="s">
        <v>188</v>
      </c>
      <c r="C229" s="158" t="s">
        <v>123</v>
      </c>
      <c r="D229" s="169" t="s">
        <v>190</v>
      </c>
      <c r="E229" s="297">
        <v>67</v>
      </c>
      <c r="F229" s="297">
        <v>67</v>
      </c>
      <c r="G229" s="298">
        <v>18.05</v>
      </c>
      <c r="H229" s="200">
        <f t="shared" si="3"/>
        <v>26.94029850746269</v>
      </c>
    </row>
    <row r="230" spans="1:8" ht="18">
      <c r="A230" s="156">
        <v>111</v>
      </c>
      <c r="B230" s="157" t="s">
        <v>192</v>
      </c>
      <c r="C230" s="158" t="s">
        <v>144</v>
      </c>
      <c r="D230" s="169" t="s">
        <v>30</v>
      </c>
      <c r="E230" s="297">
        <v>630</v>
      </c>
      <c r="F230" s="297">
        <v>630</v>
      </c>
      <c r="G230" s="298">
        <v>561.37</v>
      </c>
      <c r="H230" s="200">
        <f t="shared" si="3"/>
        <v>89.10634920634921</v>
      </c>
    </row>
    <row r="231" spans="1:8" ht="18">
      <c r="A231" s="156">
        <v>111</v>
      </c>
      <c r="B231" s="157" t="s">
        <v>192</v>
      </c>
      <c r="C231" s="158" t="s">
        <v>198</v>
      </c>
      <c r="D231" s="169" t="s">
        <v>223</v>
      </c>
      <c r="E231" s="297">
        <v>100</v>
      </c>
      <c r="F231" s="297">
        <v>100</v>
      </c>
      <c r="G231" s="298">
        <v>99.58</v>
      </c>
      <c r="H231" s="200">
        <f t="shared" si="3"/>
        <v>99.58</v>
      </c>
    </row>
    <row r="232" spans="1:8" ht="18">
      <c r="A232" s="156">
        <v>111</v>
      </c>
      <c r="B232" s="157" t="s">
        <v>184</v>
      </c>
      <c r="C232" s="158" t="s">
        <v>117</v>
      </c>
      <c r="D232" s="169" t="s">
        <v>361</v>
      </c>
      <c r="E232" s="297">
        <v>21</v>
      </c>
      <c r="F232" s="297">
        <v>21</v>
      </c>
      <c r="G232" s="298">
        <v>139</v>
      </c>
      <c r="H232" s="200">
        <v>0</v>
      </c>
    </row>
    <row r="233" spans="1:8" ht="18.75">
      <c r="A233" s="156"/>
      <c r="B233" s="157"/>
      <c r="C233" s="158"/>
      <c r="D233" s="171" t="s">
        <v>17</v>
      </c>
      <c r="E233" s="307">
        <f>SUM(E222:E232)</f>
        <v>1953</v>
      </c>
      <c r="F233" s="307">
        <f>SUM(F222:F232)</f>
        <v>2230</v>
      </c>
      <c r="G233" s="284">
        <f>SUM(G222:G232)</f>
        <v>2237.92</v>
      </c>
      <c r="H233" s="338">
        <f t="shared" si="3"/>
        <v>100.35515695067265</v>
      </c>
    </row>
    <row r="234" spans="1:8" ht="18">
      <c r="A234" s="167"/>
      <c r="B234" s="340" t="s">
        <v>333</v>
      </c>
      <c r="C234" s="158"/>
      <c r="D234" s="165" t="s">
        <v>224</v>
      </c>
      <c r="E234" s="299"/>
      <c r="F234" s="299"/>
      <c r="G234" s="194"/>
      <c r="H234" s="200"/>
    </row>
    <row r="235" spans="1:8" ht="18">
      <c r="A235" s="156">
        <v>111</v>
      </c>
      <c r="B235" s="157" t="s">
        <v>174</v>
      </c>
      <c r="C235" s="158"/>
      <c r="D235" s="159" t="s">
        <v>396</v>
      </c>
      <c r="E235" s="297">
        <v>18</v>
      </c>
      <c r="F235" s="297">
        <v>18</v>
      </c>
      <c r="G235" s="298">
        <v>0</v>
      </c>
      <c r="H235" s="200">
        <f>G235/F235*100</f>
        <v>0</v>
      </c>
    </row>
    <row r="236" spans="1:8" ht="18">
      <c r="A236" s="156">
        <v>111</v>
      </c>
      <c r="B236" s="157" t="s">
        <v>166</v>
      </c>
      <c r="C236" s="158"/>
      <c r="D236" s="159" t="s">
        <v>362</v>
      </c>
      <c r="E236" s="297">
        <v>20</v>
      </c>
      <c r="F236" s="297">
        <v>20</v>
      </c>
      <c r="G236" s="298">
        <v>687.76</v>
      </c>
      <c r="H236" s="200">
        <v>0</v>
      </c>
    </row>
    <row r="237" spans="1:8" ht="18">
      <c r="A237" s="156">
        <v>111</v>
      </c>
      <c r="B237" s="157" t="s">
        <v>175</v>
      </c>
      <c r="C237" s="158" t="s">
        <v>123</v>
      </c>
      <c r="D237" s="159" t="s">
        <v>397</v>
      </c>
      <c r="E237" s="297">
        <v>8</v>
      </c>
      <c r="F237" s="297">
        <v>8</v>
      </c>
      <c r="G237" s="298">
        <v>0</v>
      </c>
      <c r="H237" s="200"/>
    </row>
    <row r="238" spans="1:8" ht="18">
      <c r="A238" s="156">
        <v>111</v>
      </c>
      <c r="B238" s="157" t="s">
        <v>188</v>
      </c>
      <c r="C238" s="158" t="s">
        <v>117</v>
      </c>
      <c r="D238" s="169" t="s">
        <v>34</v>
      </c>
      <c r="E238" s="297">
        <v>45</v>
      </c>
      <c r="F238" s="297">
        <v>45</v>
      </c>
      <c r="G238" s="298">
        <v>293.65</v>
      </c>
      <c r="H238" s="200">
        <f aca="true" t="shared" si="4" ref="H238:H251">G238/F238*100</f>
        <v>652.5555555555555</v>
      </c>
    </row>
    <row r="239" spans="1:8" ht="18">
      <c r="A239" s="156">
        <v>111</v>
      </c>
      <c r="B239" s="157" t="s">
        <v>188</v>
      </c>
      <c r="C239" s="158" t="s">
        <v>123</v>
      </c>
      <c r="D239" s="169" t="s">
        <v>190</v>
      </c>
      <c r="E239" s="297">
        <v>4</v>
      </c>
      <c r="F239" s="297">
        <v>4</v>
      </c>
      <c r="G239" s="298">
        <v>96</v>
      </c>
      <c r="H239" s="200">
        <f t="shared" si="4"/>
        <v>2400</v>
      </c>
    </row>
    <row r="240" spans="1:8" ht="18.75" thickBot="1">
      <c r="A240" s="156">
        <v>111</v>
      </c>
      <c r="B240" s="157" t="s">
        <v>192</v>
      </c>
      <c r="C240" s="158" t="s">
        <v>144</v>
      </c>
      <c r="D240" s="169" t="s">
        <v>226</v>
      </c>
      <c r="E240" s="297">
        <v>40</v>
      </c>
      <c r="F240" s="297">
        <v>40</v>
      </c>
      <c r="G240" s="298">
        <v>467.83</v>
      </c>
      <c r="H240" s="200">
        <f t="shared" si="4"/>
        <v>1169.575</v>
      </c>
    </row>
    <row r="241" spans="1:8" ht="19.5" thickTop="1">
      <c r="A241" s="275" t="s">
        <v>111</v>
      </c>
      <c r="B241" s="138" t="s">
        <v>112</v>
      </c>
      <c r="C241" s="137" t="s">
        <v>113</v>
      </c>
      <c r="D241" s="139" t="s">
        <v>114</v>
      </c>
      <c r="E241" s="276" t="s">
        <v>322</v>
      </c>
      <c r="F241" s="360" t="s">
        <v>357</v>
      </c>
      <c r="G241" s="277" t="s">
        <v>323</v>
      </c>
      <c r="H241" s="140" t="s">
        <v>63</v>
      </c>
    </row>
    <row r="242" spans="1:8" ht="19.5" thickBot="1">
      <c r="A242" s="278" t="s">
        <v>115</v>
      </c>
      <c r="B242" s="141"/>
      <c r="C242" s="343" t="s">
        <v>116</v>
      </c>
      <c r="D242" s="142"/>
      <c r="E242" s="279" t="s">
        <v>403</v>
      </c>
      <c r="F242" s="279" t="s">
        <v>403</v>
      </c>
      <c r="G242" s="280" t="s">
        <v>403</v>
      </c>
      <c r="H242" s="143" t="s">
        <v>11</v>
      </c>
    </row>
    <row r="243" spans="1:8" ht="18.75" thickTop="1">
      <c r="A243" s="156">
        <v>111</v>
      </c>
      <c r="B243" s="157" t="s">
        <v>192</v>
      </c>
      <c r="C243" s="158" t="s">
        <v>207</v>
      </c>
      <c r="D243" s="169" t="s">
        <v>77</v>
      </c>
      <c r="E243" s="297">
        <v>20</v>
      </c>
      <c r="F243" s="297">
        <v>20</v>
      </c>
      <c r="G243" s="298">
        <v>208.05</v>
      </c>
      <c r="H243" s="200">
        <f t="shared" si="4"/>
        <v>1040.25</v>
      </c>
    </row>
    <row r="244" spans="1:8" ht="18">
      <c r="A244" s="156">
        <v>111</v>
      </c>
      <c r="B244" s="157" t="s">
        <v>182</v>
      </c>
      <c r="C244" s="158" t="s">
        <v>134</v>
      </c>
      <c r="D244" s="169" t="s">
        <v>227</v>
      </c>
      <c r="E244" s="297">
        <v>34</v>
      </c>
      <c r="F244" s="297">
        <v>34</v>
      </c>
      <c r="G244" s="298">
        <v>218.09</v>
      </c>
      <c r="H244" s="200">
        <f t="shared" si="4"/>
        <v>641.4411764705882</v>
      </c>
    </row>
    <row r="245" spans="1:8" ht="18">
      <c r="A245" s="156">
        <v>111</v>
      </c>
      <c r="B245" s="157" t="s">
        <v>203</v>
      </c>
      <c r="C245" s="158" t="s">
        <v>144</v>
      </c>
      <c r="D245" s="169" t="s">
        <v>363</v>
      </c>
      <c r="E245" s="297">
        <v>40</v>
      </c>
      <c r="F245" s="297">
        <v>40</v>
      </c>
      <c r="G245" s="298">
        <v>694.72</v>
      </c>
      <c r="H245" s="200">
        <f t="shared" si="4"/>
        <v>1736.8000000000002</v>
      </c>
    </row>
    <row r="246" spans="1:8" ht="18">
      <c r="A246" s="156">
        <v>111</v>
      </c>
      <c r="B246" s="157" t="s">
        <v>184</v>
      </c>
      <c r="C246" s="158" t="s">
        <v>134</v>
      </c>
      <c r="D246" s="169" t="s">
        <v>210</v>
      </c>
      <c r="E246" s="297">
        <v>40</v>
      </c>
      <c r="F246" s="297">
        <v>40</v>
      </c>
      <c r="G246" s="298">
        <v>224</v>
      </c>
      <c r="H246" s="200">
        <f t="shared" si="4"/>
        <v>560</v>
      </c>
    </row>
    <row r="247" spans="1:8" ht="18">
      <c r="A247" s="156">
        <v>111</v>
      </c>
      <c r="B247" s="157" t="s">
        <v>184</v>
      </c>
      <c r="C247" s="158" t="s">
        <v>178</v>
      </c>
      <c r="D247" s="169" t="s">
        <v>384</v>
      </c>
      <c r="E247" s="297">
        <v>17</v>
      </c>
      <c r="F247" s="297">
        <v>17</v>
      </c>
      <c r="G247" s="298">
        <v>16.5</v>
      </c>
      <c r="H247" s="200">
        <f t="shared" si="4"/>
        <v>97.05882352941177</v>
      </c>
    </row>
    <row r="248" spans="1:8" ht="18">
      <c r="A248" s="156">
        <v>111</v>
      </c>
      <c r="B248" s="157" t="s">
        <v>184</v>
      </c>
      <c r="C248" s="158" t="s">
        <v>186</v>
      </c>
      <c r="D248" s="169" t="s">
        <v>38</v>
      </c>
      <c r="E248" s="297">
        <v>55</v>
      </c>
      <c r="F248" s="297">
        <v>55</v>
      </c>
      <c r="G248" s="298">
        <v>915.6</v>
      </c>
      <c r="H248" s="200">
        <f t="shared" si="4"/>
        <v>1664.7272727272727</v>
      </c>
    </row>
    <row r="249" spans="1:8" ht="18">
      <c r="A249" s="156">
        <v>111</v>
      </c>
      <c r="B249" s="157" t="s">
        <v>184</v>
      </c>
      <c r="C249" s="158" t="s">
        <v>217</v>
      </c>
      <c r="D249" s="169" t="s">
        <v>228</v>
      </c>
      <c r="E249" s="297">
        <v>156</v>
      </c>
      <c r="F249" s="297">
        <v>156</v>
      </c>
      <c r="G249" s="298">
        <v>3105.57</v>
      </c>
      <c r="H249" s="200">
        <f t="shared" si="4"/>
        <v>1990.7500000000002</v>
      </c>
    </row>
    <row r="250" spans="1:8" ht="18">
      <c r="A250" s="156">
        <v>111</v>
      </c>
      <c r="B250" s="157" t="s">
        <v>184</v>
      </c>
      <c r="C250" s="158" t="s">
        <v>219</v>
      </c>
      <c r="D250" s="169" t="s">
        <v>23</v>
      </c>
      <c r="E250" s="297">
        <v>11</v>
      </c>
      <c r="F250" s="297">
        <v>11</v>
      </c>
      <c r="G250" s="298">
        <v>162.15</v>
      </c>
      <c r="H250" s="200">
        <f t="shared" si="4"/>
        <v>1474.0909090909092</v>
      </c>
    </row>
    <row r="251" spans="1:8" ht="18.75">
      <c r="A251" s="156"/>
      <c r="B251" s="157"/>
      <c r="C251" s="158"/>
      <c r="D251" s="174" t="s">
        <v>229</v>
      </c>
      <c r="E251" s="307">
        <f>SUM(E235:E250)</f>
        <v>508</v>
      </c>
      <c r="F251" s="307">
        <f>SUM(F235:F250)</f>
        <v>508</v>
      </c>
      <c r="G251" s="306">
        <f>SUM(G235:G250)</f>
        <v>7089.919999999999</v>
      </c>
      <c r="H251" s="200">
        <f t="shared" si="4"/>
        <v>1395.6535433070865</v>
      </c>
    </row>
    <row r="252" spans="1:8" ht="18.75">
      <c r="A252" s="156"/>
      <c r="B252" s="157"/>
      <c r="C252" s="158"/>
      <c r="D252" s="174"/>
      <c r="E252" s="307"/>
      <c r="F252" s="307"/>
      <c r="G252" s="306"/>
      <c r="H252" s="200"/>
    </row>
    <row r="253" spans="1:8" ht="18">
      <c r="A253" s="167"/>
      <c r="B253" s="157"/>
      <c r="C253" s="158"/>
      <c r="D253" s="159"/>
      <c r="E253" s="299"/>
      <c r="F253" s="299"/>
      <c r="G253" s="194"/>
      <c r="H253" s="200"/>
    </row>
    <row r="254" spans="1:8" ht="18">
      <c r="A254" s="167"/>
      <c r="B254" s="340" t="s">
        <v>334</v>
      </c>
      <c r="C254" s="158"/>
      <c r="D254" s="175" t="s">
        <v>230</v>
      </c>
      <c r="E254" s="299"/>
      <c r="F254" s="299"/>
      <c r="G254" s="194"/>
      <c r="H254" s="200"/>
    </row>
    <row r="255" spans="1:8" ht="18">
      <c r="A255" s="156" t="s">
        <v>231</v>
      </c>
      <c r="B255" s="157" t="s">
        <v>166</v>
      </c>
      <c r="C255" s="158"/>
      <c r="D255" s="169" t="s">
        <v>232</v>
      </c>
      <c r="E255" s="281">
        <v>0</v>
      </c>
      <c r="F255" s="281">
        <v>6200</v>
      </c>
      <c r="G255" s="282">
        <v>10507.28</v>
      </c>
      <c r="H255" s="200">
        <f>G255/F255*100</f>
        <v>169.47225806451613</v>
      </c>
    </row>
    <row r="256" spans="1:8" ht="18">
      <c r="A256" s="156" t="s">
        <v>231</v>
      </c>
      <c r="B256" s="157" t="s">
        <v>172</v>
      </c>
      <c r="C256" s="158"/>
      <c r="D256" s="169" t="s">
        <v>233</v>
      </c>
      <c r="E256" s="281">
        <v>0</v>
      </c>
      <c r="F256" s="281">
        <v>0</v>
      </c>
      <c r="G256" s="282">
        <v>410.7</v>
      </c>
      <c r="H256" s="200">
        <v>0</v>
      </c>
    </row>
    <row r="257" spans="1:8" ht="18">
      <c r="A257" s="156" t="s">
        <v>231</v>
      </c>
      <c r="B257" s="157" t="s">
        <v>174</v>
      </c>
      <c r="C257" s="158"/>
      <c r="D257" s="169" t="s">
        <v>234</v>
      </c>
      <c r="E257" s="281">
        <v>0</v>
      </c>
      <c r="F257" s="281">
        <v>670</v>
      </c>
      <c r="G257" s="282">
        <v>647.22</v>
      </c>
      <c r="H257" s="200">
        <f aca="true" t="shared" si="5" ref="H257:H266">G257/F257*100</f>
        <v>96.60000000000001</v>
      </c>
    </row>
    <row r="258" spans="1:8" ht="18">
      <c r="A258" s="156" t="s">
        <v>231</v>
      </c>
      <c r="B258" s="157" t="s">
        <v>175</v>
      </c>
      <c r="C258" s="158" t="s">
        <v>117</v>
      </c>
      <c r="D258" s="169" t="s">
        <v>25</v>
      </c>
      <c r="E258" s="281">
        <v>0</v>
      </c>
      <c r="F258" s="281">
        <v>250</v>
      </c>
      <c r="G258" s="282">
        <v>148.06</v>
      </c>
      <c r="H258" s="200">
        <f t="shared" si="5"/>
        <v>59.224</v>
      </c>
    </row>
    <row r="259" spans="1:8" ht="18">
      <c r="A259" s="156" t="s">
        <v>231</v>
      </c>
      <c r="B259" s="157" t="s">
        <v>175</v>
      </c>
      <c r="C259" s="158" t="s">
        <v>121</v>
      </c>
      <c r="D259" s="169" t="s">
        <v>176</v>
      </c>
      <c r="E259" s="281">
        <v>0</v>
      </c>
      <c r="F259" s="281">
        <v>1600</v>
      </c>
      <c r="G259" s="282">
        <v>1481.1</v>
      </c>
      <c r="H259" s="200">
        <f t="shared" si="5"/>
        <v>92.56875</v>
      </c>
    </row>
    <row r="260" spans="1:8" ht="18">
      <c r="A260" s="156" t="s">
        <v>231</v>
      </c>
      <c r="B260" s="157" t="s">
        <v>175</v>
      </c>
      <c r="C260" s="158" t="s">
        <v>123</v>
      </c>
      <c r="D260" s="169" t="s">
        <v>18</v>
      </c>
      <c r="E260" s="281">
        <v>0</v>
      </c>
      <c r="F260" s="281">
        <v>130</v>
      </c>
      <c r="G260" s="282">
        <v>84.57</v>
      </c>
      <c r="H260" s="200">
        <f t="shared" si="5"/>
        <v>65.05384615384615</v>
      </c>
    </row>
    <row r="261" spans="1:8" ht="18">
      <c r="A261" s="156" t="s">
        <v>231</v>
      </c>
      <c r="B261" s="157" t="s">
        <v>175</v>
      </c>
      <c r="C261" s="158" t="s">
        <v>134</v>
      </c>
      <c r="D261" s="169" t="s">
        <v>19</v>
      </c>
      <c r="E261" s="281">
        <v>0</v>
      </c>
      <c r="F261" s="281">
        <v>350</v>
      </c>
      <c r="G261" s="282">
        <v>317.36</v>
      </c>
      <c r="H261" s="200">
        <f t="shared" si="5"/>
        <v>90.67428571428572</v>
      </c>
    </row>
    <row r="262" spans="1:8" ht="18">
      <c r="A262" s="156" t="s">
        <v>231</v>
      </c>
      <c r="B262" s="157" t="s">
        <v>175</v>
      </c>
      <c r="C262" s="158" t="s">
        <v>177</v>
      </c>
      <c r="D262" s="169" t="s">
        <v>27</v>
      </c>
      <c r="E262" s="281">
        <v>0</v>
      </c>
      <c r="F262" s="281">
        <v>200</v>
      </c>
      <c r="G262" s="282">
        <v>105.77</v>
      </c>
      <c r="H262" s="200">
        <f t="shared" si="5"/>
        <v>52.88499999999999</v>
      </c>
    </row>
    <row r="263" spans="1:8" ht="18">
      <c r="A263" s="156" t="s">
        <v>231</v>
      </c>
      <c r="B263" s="157" t="s">
        <v>175</v>
      </c>
      <c r="C263" s="158" t="s">
        <v>178</v>
      </c>
      <c r="D263" s="169" t="s">
        <v>179</v>
      </c>
      <c r="E263" s="281">
        <v>0</v>
      </c>
      <c r="F263" s="281">
        <v>600</v>
      </c>
      <c r="G263" s="282">
        <v>502.44</v>
      </c>
      <c r="H263" s="200">
        <f t="shared" si="5"/>
        <v>83.74000000000001</v>
      </c>
    </row>
    <row r="264" spans="1:8" ht="18">
      <c r="A264" s="156">
        <v>41</v>
      </c>
      <c r="B264" s="157" t="s">
        <v>184</v>
      </c>
      <c r="C264" s="158" t="s">
        <v>212</v>
      </c>
      <c r="D264" s="169" t="s">
        <v>18</v>
      </c>
      <c r="E264" s="281">
        <v>0</v>
      </c>
      <c r="F264" s="281">
        <v>0</v>
      </c>
      <c r="G264" s="282">
        <v>22.11</v>
      </c>
      <c r="H264" s="200">
        <v>0</v>
      </c>
    </row>
    <row r="265" spans="1:8" ht="18">
      <c r="A265" s="156">
        <v>41</v>
      </c>
      <c r="B265" s="157" t="s">
        <v>184</v>
      </c>
      <c r="C265" s="158" t="s">
        <v>186</v>
      </c>
      <c r="D265" s="169" t="s">
        <v>21</v>
      </c>
      <c r="E265" s="281">
        <v>200</v>
      </c>
      <c r="F265" s="281">
        <v>200</v>
      </c>
      <c r="G265" s="282">
        <v>53.83</v>
      </c>
      <c r="H265" s="200">
        <f t="shared" si="5"/>
        <v>26.915</v>
      </c>
    </row>
    <row r="266" spans="1:8" ht="18">
      <c r="A266" s="156"/>
      <c r="B266" s="157"/>
      <c r="C266" s="158"/>
      <c r="D266" s="171" t="s">
        <v>235</v>
      </c>
      <c r="E266" s="309">
        <f>SUM(E255:E265)</f>
        <v>200</v>
      </c>
      <c r="F266" s="309">
        <f>SUM(F255:F265)</f>
        <v>10200</v>
      </c>
      <c r="G266" s="310">
        <f>SUM(G255:G265)</f>
        <v>14280.440000000002</v>
      </c>
      <c r="H266" s="200">
        <f t="shared" si="5"/>
        <v>140.00431372549022</v>
      </c>
    </row>
    <row r="267" spans="1:8" ht="18">
      <c r="A267" s="156"/>
      <c r="B267" s="157"/>
      <c r="C267" s="158"/>
      <c r="D267" s="171"/>
      <c r="E267" s="309"/>
      <c r="F267" s="309"/>
      <c r="G267" s="310"/>
      <c r="H267" s="200"/>
    </row>
    <row r="268" spans="1:8" ht="18">
      <c r="A268" s="167"/>
      <c r="B268" s="340" t="s">
        <v>335</v>
      </c>
      <c r="C268" s="158"/>
      <c r="D268" s="175" t="s">
        <v>236</v>
      </c>
      <c r="E268" s="299"/>
      <c r="F268" s="299"/>
      <c r="G268" s="194"/>
      <c r="H268" s="200"/>
    </row>
    <row r="269" spans="1:8" ht="18">
      <c r="A269" s="156">
        <v>41</v>
      </c>
      <c r="B269" s="157" t="s">
        <v>192</v>
      </c>
      <c r="C269" s="158" t="s">
        <v>144</v>
      </c>
      <c r="D269" s="169" t="s">
        <v>30</v>
      </c>
      <c r="E269" s="281">
        <v>200</v>
      </c>
      <c r="F269" s="281">
        <v>200</v>
      </c>
      <c r="G269" s="282">
        <v>20.95</v>
      </c>
      <c r="H269" s="200">
        <f aca="true" t="shared" si="6" ref="H269:H288">G269/F269*100</f>
        <v>10.475</v>
      </c>
    </row>
    <row r="270" spans="1:8" ht="18">
      <c r="A270" s="156">
        <v>111</v>
      </c>
      <c r="B270" s="157" t="s">
        <v>192</v>
      </c>
      <c r="C270" s="158" t="s">
        <v>144</v>
      </c>
      <c r="D270" s="169" t="s">
        <v>30</v>
      </c>
      <c r="E270" s="281">
        <v>63</v>
      </c>
      <c r="F270" s="281">
        <v>65</v>
      </c>
      <c r="G270" s="282">
        <v>62.9</v>
      </c>
      <c r="H270" s="200">
        <f t="shared" si="6"/>
        <v>96.76923076923076</v>
      </c>
    </row>
    <row r="271" spans="1:8" ht="18">
      <c r="A271" s="156">
        <v>41</v>
      </c>
      <c r="B271" s="157" t="s">
        <v>182</v>
      </c>
      <c r="C271" s="158" t="s">
        <v>117</v>
      </c>
      <c r="D271" s="169" t="s">
        <v>237</v>
      </c>
      <c r="E271" s="281">
        <v>100</v>
      </c>
      <c r="F271" s="281">
        <v>300</v>
      </c>
      <c r="G271" s="282">
        <v>1017.6</v>
      </c>
      <c r="H271" s="200">
        <f t="shared" si="6"/>
        <v>339.2</v>
      </c>
    </row>
    <row r="272" spans="1:8" ht="18">
      <c r="A272" s="156">
        <v>41</v>
      </c>
      <c r="B272" s="157" t="s">
        <v>182</v>
      </c>
      <c r="C272" s="158" t="s">
        <v>121</v>
      </c>
      <c r="D272" s="169" t="s">
        <v>364</v>
      </c>
      <c r="E272" s="281">
        <v>400</v>
      </c>
      <c r="F272" s="281">
        <v>500</v>
      </c>
      <c r="G272" s="282">
        <v>1469.81</v>
      </c>
      <c r="H272" s="200">
        <f t="shared" si="6"/>
        <v>293.962</v>
      </c>
    </row>
    <row r="273" spans="1:8" ht="18">
      <c r="A273" s="156">
        <v>41</v>
      </c>
      <c r="B273" s="157" t="s">
        <v>203</v>
      </c>
      <c r="C273" s="158" t="s">
        <v>144</v>
      </c>
      <c r="D273" s="159" t="s">
        <v>238</v>
      </c>
      <c r="E273" s="281">
        <v>5000</v>
      </c>
      <c r="F273" s="281">
        <v>2000</v>
      </c>
      <c r="G273" s="282">
        <v>15278.83</v>
      </c>
      <c r="H273" s="200">
        <f t="shared" si="6"/>
        <v>763.9414999999999</v>
      </c>
    </row>
    <row r="274" spans="1:8" ht="18">
      <c r="A274" s="156"/>
      <c r="B274" s="157"/>
      <c r="C274" s="158"/>
      <c r="D274" s="171" t="s">
        <v>239</v>
      </c>
      <c r="E274" s="309">
        <f>SUM(E269:E273)</f>
        <v>5763</v>
      </c>
      <c r="F274" s="309">
        <f>SUM(F269:F273)</f>
        <v>3065</v>
      </c>
      <c r="G274" s="310">
        <f>SUM(G269:G273)</f>
        <v>17850.09</v>
      </c>
      <c r="H274" s="200">
        <f t="shared" si="6"/>
        <v>582.3846655791191</v>
      </c>
    </row>
    <row r="275" spans="1:8" ht="18">
      <c r="A275" s="156"/>
      <c r="B275" s="157"/>
      <c r="C275" s="158"/>
      <c r="D275" s="171"/>
      <c r="E275" s="309"/>
      <c r="F275" s="309"/>
      <c r="G275" s="310"/>
      <c r="H275" s="200"/>
    </row>
    <row r="276" spans="1:8" ht="18">
      <c r="A276" s="156"/>
      <c r="B276" s="340" t="s">
        <v>336</v>
      </c>
      <c r="C276" s="158"/>
      <c r="D276" s="175" t="s">
        <v>240</v>
      </c>
      <c r="E276" s="299"/>
      <c r="F276" s="299"/>
      <c r="G276" s="194"/>
      <c r="H276" s="200"/>
    </row>
    <row r="277" spans="1:8" ht="18">
      <c r="A277" s="156">
        <v>41</v>
      </c>
      <c r="B277" s="157" t="s">
        <v>192</v>
      </c>
      <c r="C277" s="158" t="s">
        <v>144</v>
      </c>
      <c r="D277" s="159" t="s">
        <v>30</v>
      </c>
      <c r="E277" s="281">
        <v>3000</v>
      </c>
      <c r="F277" s="281">
        <v>3000</v>
      </c>
      <c r="G277" s="282">
        <v>655.2</v>
      </c>
      <c r="H277" s="200">
        <f t="shared" si="6"/>
        <v>21.84</v>
      </c>
    </row>
    <row r="278" spans="1:8" ht="18">
      <c r="A278" s="156">
        <v>41</v>
      </c>
      <c r="B278" s="157" t="s">
        <v>184</v>
      </c>
      <c r="C278" s="158" t="s">
        <v>134</v>
      </c>
      <c r="D278" s="159" t="s">
        <v>241</v>
      </c>
      <c r="E278" s="281">
        <v>26206</v>
      </c>
      <c r="F278" s="281">
        <v>26206</v>
      </c>
      <c r="G278" s="282">
        <v>29084.85</v>
      </c>
      <c r="H278" s="200">
        <f t="shared" si="6"/>
        <v>110.98546134473023</v>
      </c>
    </row>
    <row r="279" spans="1:8" ht="18.75">
      <c r="A279" s="156"/>
      <c r="B279" s="157"/>
      <c r="C279" s="158"/>
      <c r="D279" s="171" t="s">
        <v>242</v>
      </c>
      <c r="E279" s="286">
        <f>SUM(E277:E278)</f>
        <v>29206</v>
      </c>
      <c r="F279" s="286">
        <f>SUM(F277:F278)</f>
        <v>29206</v>
      </c>
      <c r="G279" s="284">
        <f>SUM(G277:G278)</f>
        <v>29740.05</v>
      </c>
      <c r="H279" s="338">
        <f t="shared" si="6"/>
        <v>101.82856262411832</v>
      </c>
    </row>
    <row r="280" spans="1:8" ht="18.75">
      <c r="A280" s="156"/>
      <c r="B280" s="157"/>
      <c r="C280" s="158"/>
      <c r="D280" s="171"/>
      <c r="E280" s="286"/>
      <c r="F280" s="286"/>
      <c r="G280" s="284"/>
      <c r="H280" s="338"/>
    </row>
    <row r="281" spans="1:8" ht="18.75">
      <c r="A281" s="156"/>
      <c r="B281" s="340" t="s">
        <v>337</v>
      </c>
      <c r="C281" s="158"/>
      <c r="D281" s="172" t="s">
        <v>243</v>
      </c>
      <c r="E281" s="286"/>
      <c r="F281" s="286"/>
      <c r="G281" s="305"/>
      <c r="H281" s="200"/>
    </row>
    <row r="282" spans="1:8" ht="18">
      <c r="A282" s="156">
        <v>111</v>
      </c>
      <c r="B282" s="157" t="s">
        <v>166</v>
      </c>
      <c r="C282" s="158"/>
      <c r="D282" s="177" t="s">
        <v>36</v>
      </c>
      <c r="E282" s="281">
        <v>98</v>
      </c>
      <c r="F282" s="281">
        <v>98</v>
      </c>
      <c r="G282" s="282">
        <v>83.79</v>
      </c>
      <c r="H282" s="200">
        <f t="shared" si="6"/>
        <v>85.50000000000001</v>
      </c>
    </row>
    <row r="283" spans="1:8" ht="18">
      <c r="A283" s="156">
        <v>111</v>
      </c>
      <c r="B283" s="157" t="s">
        <v>175</v>
      </c>
      <c r="C283" s="158" t="s">
        <v>117</v>
      </c>
      <c r="D283" s="177" t="s">
        <v>25</v>
      </c>
      <c r="E283" s="281">
        <v>5</v>
      </c>
      <c r="F283" s="281">
        <v>5</v>
      </c>
      <c r="G283" s="282">
        <v>5</v>
      </c>
      <c r="H283" s="200">
        <f t="shared" si="6"/>
        <v>100</v>
      </c>
    </row>
    <row r="284" spans="1:8" ht="18">
      <c r="A284" s="156">
        <v>111</v>
      </c>
      <c r="B284" s="157" t="s">
        <v>175</v>
      </c>
      <c r="C284" s="158" t="s">
        <v>121</v>
      </c>
      <c r="D284" s="177" t="s">
        <v>26</v>
      </c>
      <c r="E284" s="281">
        <v>10</v>
      </c>
      <c r="F284" s="281">
        <v>10</v>
      </c>
      <c r="G284" s="282">
        <v>10</v>
      </c>
      <c r="H284" s="200">
        <f t="shared" si="6"/>
        <v>100</v>
      </c>
    </row>
    <row r="285" spans="1:8" ht="18">
      <c r="A285" s="156">
        <v>111</v>
      </c>
      <c r="B285" s="157" t="s">
        <v>175</v>
      </c>
      <c r="C285" s="158" t="s">
        <v>123</v>
      </c>
      <c r="D285" s="177" t="s">
        <v>18</v>
      </c>
      <c r="E285" s="281">
        <v>1</v>
      </c>
      <c r="F285" s="281">
        <v>1</v>
      </c>
      <c r="G285" s="282">
        <v>1</v>
      </c>
      <c r="H285" s="200">
        <f t="shared" si="6"/>
        <v>100</v>
      </c>
    </row>
    <row r="286" spans="1:8" ht="18">
      <c r="A286" s="156">
        <v>111</v>
      </c>
      <c r="B286" s="157" t="s">
        <v>175</v>
      </c>
      <c r="C286" s="158" t="s">
        <v>134</v>
      </c>
      <c r="D286" s="177" t="s">
        <v>19</v>
      </c>
      <c r="E286" s="281">
        <v>6</v>
      </c>
      <c r="F286" s="281">
        <v>6</v>
      </c>
      <c r="G286" s="282">
        <v>6</v>
      </c>
      <c r="H286" s="200">
        <f t="shared" si="6"/>
        <v>100</v>
      </c>
    </row>
    <row r="287" spans="1:8" ht="18">
      <c r="A287" s="156">
        <v>111</v>
      </c>
      <c r="B287" s="157" t="s">
        <v>175</v>
      </c>
      <c r="C287" s="158" t="s">
        <v>177</v>
      </c>
      <c r="D287" s="177" t="s">
        <v>27</v>
      </c>
      <c r="E287" s="281">
        <v>7</v>
      </c>
      <c r="F287" s="281">
        <v>7</v>
      </c>
      <c r="G287" s="282">
        <v>7</v>
      </c>
      <c r="H287" s="200">
        <f t="shared" si="6"/>
        <v>100</v>
      </c>
    </row>
    <row r="288" spans="1:8" ht="18">
      <c r="A288" s="156">
        <v>111</v>
      </c>
      <c r="B288" s="157" t="s">
        <v>175</v>
      </c>
      <c r="C288" s="158" t="s">
        <v>178</v>
      </c>
      <c r="D288" s="177" t="s">
        <v>28</v>
      </c>
      <c r="E288" s="281">
        <v>5</v>
      </c>
      <c r="F288" s="281">
        <v>5</v>
      </c>
      <c r="G288" s="282">
        <v>5</v>
      </c>
      <c r="H288" s="200">
        <f t="shared" si="6"/>
        <v>100</v>
      </c>
    </row>
    <row r="289" spans="1:8" ht="18">
      <c r="A289" s="156">
        <v>41</v>
      </c>
      <c r="B289" s="157" t="s">
        <v>192</v>
      </c>
      <c r="C289" s="158" t="s">
        <v>144</v>
      </c>
      <c r="D289" s="169" t="s">
        <v>30</v>
      </c>
      <c r="E289" s="281">
        <v>500</v>
      </c>
      <c r="F289" s="281">
        <v>500</v>
      </c>
      <c r="G289" s="282">
        <v>0</v>
      </c>
      <c r="H289" s="200">
        <f>G289/F289*100</f>
        <v>0</v>
      </c>
    </row>
    <row r="290" spans="1:8" ht="18">
      <c r="A290" s="156">
        <v>41</v>
      </c>
      <c r="B290" s="157" t="s">
        <v>182</v>
      </c>
      <c r="C290" s="158" t="s">
        <v>117</v>
      </c>
      <c r="D290" s="169" t="s">
        <v>385</v>
      </c>
      <c r="E290" s="281">
        <v>0</v>
      </c>
      <c r="F290" s="281">
        <v>0</v>
      </c>
      <c r="G290" s="282">
        <v>119.3</v>
      </c>
      <c r="H290" s="200">
        <v>0</v>
      </c>
    </row>
    <row r="291" spans="1:8" ht="18">
      <c r="A291" s="156">
        <v>41</v>
      </c>
      <c r="B291" s="157" t="s">
        <v>203</v>
      </c>
      <c r="C291" s="158" t="s">
        <v>134</v>
      </c>
      <c r="D291" s="169" t="s">
        <v>244</v>
      </c>
      <c r="E291" s="281">
        <v>500</v>
      </c>
      <c r="F291" s="281">
        <v>500</v>
      </c>
      <c r="G291" s="282">
        <v>145.8</v>
      </c>
      <c r="H291" s="200">
        <f aca="true" t="shared" si="7" ref="H291:H356">G291/F291*100</f>
        <v>29.160000000000004</v>
      </c>
    </row>
    <row r="292" spans="1:8" ht="18">
      <c r="A292" s="156">
        <v>41</v>
      </c>
      <c r="B292" s="157" t="s">
        <v>184</v>
      </c>
      <c r="C292" s="158" t="s">
        <v>177</v>
      </c>
      <c r="D292" s="169" t="s">
        <v>209</v>
      </c>
      <c r="E292" s="281">
        <v>1000</v>
      </c>
      <c r="F292" s="281">
        <v>1000</v>
      </c>
      <c r="G292" s="282">
        <v>0</v>
      </c>
      <c r="H292" s="200">
        <v>0</v>
      </c>
    </row>
    <row r="293" spans="1:8" ht="18.75">
      <c r="A293" s="156"/>
      <c r="B293" s="157"/>
      <c r="C293" s="158"/>
      <c r="D293" s="171" t="s">
        <v>17</v>
      </c>
      <c r="E293" s="307">
        <f>SUM(E282:E292)</f>
        <v>2132</v>
      </c>
      <c r="F293" s="307">
        <f>SUM(F282:F292)</f>
        <v>2132</v>
      </c>
      <c r="G293" s="306">
        <f>SUM(G282:G292)</f>
        <v>382.89</v>
      </c>
      <c r="H293" s="338">
        <f t="shared" si="7"/>
        <v>17.95919324577861</v>
      </c>
    </row>
    <row r="294" spans="1:8" ht="18.75">
      <c r="A294" s="156"/>
      <c r="B294" s="157"/>
      <c r="C294" s="158"/>
      <c r="D294" s="171"/>
      <c r="E294" s="307"/>
      <c r="F294" s="307"/>
      <c r="G294" s="306"/>
      <c r="H294" s="338"/>
    </row>
    <row r="295" spans="1:8" ht="18">
      <c r="A295" s="156"/>
      <c r="B295" s="340" t="s">
        <v>338</v>
      </c>
      <c r="C295" s="158"/>
      <c r="D295" s="175" t="s">
        <v>245</v>
      </c>
      <c r="E295" s="299"/>
      <c r="F295" s="299"/>
      <c r="G295" s="194"/>
      <c r="H295" s="200"/>
    </row>
    <row r="296" spans="1:8" ht="18">
      <c r="A296" s="156">
        <v>41</v>
      </c>
      <c r="B296" s="157" t="s">
        <v>192</v>
      </c>
      <c r="C296" s="158" t="s">
        <v>144</v>
      </c>
      <c r="D296" s="169" t="s">
        <v>30</v>
      </c>
      <c r="E296" s="281">
        <v>1000</v>
      </c>
      <c r="F296" s="281">
        <v>1000</v>
      </c>
      <c r="G296" s="282">
        <v>14803</v>
      </c>
      <c r="H296" s="200">
        <f t="shared" si="7"/>
        <v>1480.3000000000002</v>
      </c>
    </row>
    <row r="297" spans="1:8" ht="18">
      <c r="A297" s="156">
        <v>41</v>
      </c>
      <c r="B297" s="157" t="s">
        <v>182</v>
      </c>
      <c r="C297" s="158" t="s">
        <v>117</v>
      </c>
      <c r="D297" s="169" t="s">
        <v>365</v>
      </c>
      <c r="E297" s="281">
        <v>0</v>
      </c>
      <c r="F297" s="281">
        <v>600</v>
      </c>
      <c r="G297" s="282">
        <v>52.27</v>
      </c>
      <c r="H297" s="200">
        <f t="shared" si="7"/>
        <v>8.711666666666668</v>
      </c>
    </row>
    <row r="298" spans="1:8" ht="18">
      <c r="A298" s="156">
        <v>41</v>
      </c>
      <c r="B298" s="157" t="s">
        <v>203</v>
      </c>
      <c r="C298" s="158" t="s">
        <v>144</v>
      </c>
      <c r="D298" s="169" t="s">
        <v>238</v>
      </c>
      <c r="E298" s="281">
        <v>300</v>
      </c>
      <c r="F298" s="281">
        <v>300</v>
      </c>
      <c r="G298" s="282">
        <v>4815.33</v>
      </c>
      <c r="H298" s="200">
        <f t="shared" si="7"/>
        <v>1605.11</v>
      </c>
    </row>
    <row r="299" spans="1:8" ht="18">
      <c r="A299" s="156">
        <v>41</v>
      </c>
      <c r="B299" s="157" t="s">
        <v>184</v>
      </c>
      <c r="C299" s="158" t="s">
        <v>134</v>
      </c>
      <c r="D299" s="169" t="s">
        <v>210</v>
      </c>
      <c r="E299" s="281">
        <v>1000</v>
      </c>
      <c r="F299" s="281">
        <v>3500</v>
      </c>
      <c r="G299" s="282">
        <v>3422.4</v>
      </c>
      <c r="H299" s="200">
        <f t="shared" si="7"/>
        <v>97.78285714285715</v>
      </c>
    </row>
    <row r="300" spans="1:8" ht="18.75">
      <c r="A300" s="161"/>
      <c r="B300" s="162"/>
      <c r="C300" s="163"/>
      <c r="D300" s="164" t="s">
        <v>246</v>
      </c>
      <c r="E300" s="286">
        <f>SUM(E296:E299)</f>
        <v>2300</v>
      </c>
      <c r="F300" s="286">
        <f>SUM(F296:F299)</f>
        <v>5400</v>
      </c>
      <c r="G300" s="284">
        <f>SUM(G296:G299)</f>
        <v>23093</v>
      </c>
      <c r="H300" s="338">
        <f t="shared" si="7"/>
        <v>427.64814814814815</v>
      </c>
    </row>
    <row r="301" spans="1:8" ht="18.75">
      <c r="A301" s="161"/>
      <c r="B301" s="162"/>
      <c r="C301" s="163"/>
      <c r="D301" s="164"/>
      <c r="E301" s="286"/>
      <c r="F301" s="286"/>
      <c r="G301" s="284"/>
      <c r="H301" s="338"/>
    </row>
    <row r="302" spans="1:8" ht="18.75">
      <c r="A302" s="161"/>
      <c r="B302" s="162"/>
      <c r="C302" s="163"/>
      <c r="D302" s="164"/>
      <c r="E302" s="286"/>
      <c r="F302" s="286"/>
      <c r="G302" s="284"/>
      <c r="H302" s="338"/>
    </row>
    <row r="303" spans="1:8" ht="18">
      <c r="A303" s="156"/>
      <c r="B303" s="340" t="s">
        <v>339</v>
      </c>
      <c r="C303" s="158"/>
      <c r="D303" s="175" t="s">
        <v>247</v>
      </c>
      <c r="E303" s="299"/>
      <c r="F303" s="299"/>
      <c r="G303" s="194"/>
      <c r="H303" s="200"/>
    </row>
    <row r="304" spans="1:8" ht="18">
      <c r="A304" s="156">
        <v>41</v>
      </c>
      <c r="B304" s="157" t="s">
        <v>188</v>
      </c>
      <c r="C304" s="158" t="s">
        <v>117</v>
      </c>
      <c r="D304" s="159" t="s">
        <v>34</v>
      </c>
      <c r="E304" s="297">
        <v>9100</v>
      </c>
      <c r="F304" s="297">
        <v>4000</v>
      </c>
      <c r="G304" s="298">
        <v>625.7</v>
      </c>
      <c r="H304" s="200">
        <f t="shared" si="7"/>
        <v>15.6425</v>
      </c>
    </row>
    <row r="305" spans="1:8" ht="18.75" thickBot="1">
      <c r="A305" s="156">
        <v>41</v>
      </c>
      <c r="B305" s="157" t="s">
        <v>192</v>
      </c>
      <c r="C305" s="158" t="s">
        <v>144</v>
      </c>
      <c r="D305" s="159" t="s">
        <v>248</v>
      </c>
      <c r="E305" s="297">
        <v>500</v>
      </c>
      <c r="F305" s="297">
        <v>1000</v>
      </c>
      <c r="G305" s="298">
        <v>398.84</v>
      </c>
      <c r="H305" s="200">
        <f t="shared" si="7"/>
        <v>39.884</v>
      </c>
    </row>
    <row r="306" spans="1:8" ht="19.5" thickTop="1">
      <c r="A306" s="275" t="s">
        <v>111</v>
      </c>
      <c r="B306" s="138" t="s">
        <v>112</v>
      </c>
      <c r="C306" s="137" t="s">
        <v>113</v>
      </c>
      <c r="D306" s="139" t="s">
        <v>114</v>
      </c>
      <c r="E306" s="276" t="s">
        <v>322</v>
      </c>
      <c r="F306" s="360" t="s">
        <v>357</v>
      </c>
      <c r="G306" s="277" t="s">
        <v>323</v>
      </c>
      <c r="H306" s="140" t="s">
        <v>63</v>
      </c>
    </row>
    <row r="307" spans="1:8" ht="19.5" thickBot="1">
      <c r="A307" s="278" t="s">
        <v>115</v>
      </c>
      <c r="B307" s="141"/>
      <c r="C307" s="343" t="s">
        <v>116</v>
      </c>
      <c r="D307" s="142"/>
      <c r="E307" s="279" t="s">
        <v>403</v>
      </c>
      <c r="F307" s="279" t="s">
        <v>403</v>
      </c>
      <c r="G307" s="280" t="s">
        <v>403</v>
      </c>
      <c r="H307" s="143" t="s">
        <v>11</v>
      </c>
    </row>
    <row r="308" spans="1:8" ht="18.75" thickTop="1">
      <c r="A308" s="156">
        <v>41</v>
      </c>
      <c r="B308" s="157" t="s">
        <v>203</v>
      </c>
      <c r="C308" s="158" t="s">
        <v>134</v>
      </c>
      <c r="D308" s="159" t="s">
        <v>249</v>
      </c>
      <c r="E308" s="297">
        <v>1000</v>
      </c>
      <c r="F308" s="297">
        <v>1000</v>
      </c>
      <c r="G308" s="298">
        <v>510.36</v>
      </c>
      <c r="H308" s="200">
        <f t="shared" si="7"/>
        <v>51.036</v>
      </c>
    </row>
    <row r="309" spans="1:8" ht="18">
      <c r="A309" s="156">
        <v>41</v>
      </c>
      <c r="B309" s="157" t="s">
        <v>203</v>
      </c>
      <c r="C309" s="158" t="s">
        <v>144</v>
      </c>
      <c r="D309" s="159" t="s">
        <v>400</v>
      </c>
      <c r="E309" s="297">
        <v>0</v>
      </c>
      <c r="F309" s="297">
        <v>0</v>
      </c>
      <c r="G309" s="298">
        <v>3764.66</v>
      </c>
      <c r="H309" s="200"/>
    </row>
    <row r="310" spans="1:8" ht="18.75">
      <c r="A310" s="161"/>
      <c r="B310" s="162"/>
      <c r="C310" s="163"/>
      <c r="D310" s="164" t="s">
        <v>250</v>
      </c>
      <c r="E310" s="286">
        <f>SUM(E304:E309)</f>
        <v>10600</v>
      </c>
      <c r="F310" s="286">
        <f>SUM(F304:F309)</f>
        <v>6000</v>
      </c>
      <c r="G310" s="284">
        <f>SUM(G304:G309)</f>
        <v>5299.5599999999995</v>
      </c>
      <c r="H310" s="200">
        <f t="shared" si="7"/>
        <v>88.326</v>
      </c>
    </row>
    <row r="311" spans="1:8" ht="18.75">
      <c r="A311" s="311"/>
      <c r="B311" s="333"/>
      <c r="C311" s="158"/>
      <c r="D311" s="171"/>
      <c r="E311" s="286"/>
      <c r="F311" s="286"/>
      <c r="G311" s="305"/>
      <c r="H311" s="200"/>
    </row>
    <row r="312" spans="1:8" ht="18">
      <c r="A312" s="156"/>
      <c r="B312" s="340" t="s">
        <v>340</v>
      </c>
      <c r="C312" s="158"/>
      <c r="D312" s="175" t="s">
        <v>251</v>
      </c>
      <c r="E312" s="299"/>
      <c r="F312" s="299"/>
      <c r="G312" s="194"/>
      <c r="H312" s="200"/>
    </row>
    <row r="313" spans="1:8" ht="18">
      <c r="A313" s="156">
        <v>41</v>
      </c>
      <c r="B313" s="157" t="s">
        <v>203</v>
      </c>
      <c r="C313" s="158" t="s">
        <v>121</v>
      </c>
      <c r="D313" s="159" t="s">
        <v>252</v>
      </c>
      <c r="E313" s="297">
        <v>600</v>
      </c>
      <c r="F313" s="297">
        <v>600</v>
      </c>
      <c r="G313" s="298">
        <v>0</v>
      </c>
      <c r="H313" s="200">
        <f t="shared" si="7"/>
        <v>0</v>
      </c>
    </row>
    <row r="314" spans="1:8" ht="18">
      <c r="A314" s="156">
        <v>41</v>
      </c>
      <c r="B314" s="157" t="s">
        <v>203</v>
      </c>
      <c r="C314" s="158" t="s">
        <v>134</v>
      </c>
      <c r="D314" s="159" t="s">
        <v>401</v>
      </c>
      <c r="E314" s="297">
        <v>0</v>
      </c>
      <c r="F314" s="297">
        <v>0</v>
      </c>
      <c r="G314" s="298">
        <v>81.12</v>
      </c>
      <c r="H314" s="200"/>
    </row>
    <row r="315" spans="1:8" ht="18">
      <c r="A315" s="156">
        <v>41</v>
      </c>
      <c r="B315" s="157" t="s">
        <v>203</v>
      </c>
      <c r="C315" s="158" t="s">
        <v>144</v>
      </c>
      <c r="D315" s="159" t="s">
        <v>253</v>
      </c>
      <c r="E315" s="297">
        <v>300</v>
      </c>
      <c r="F315" s="297">
        <v>300</v>
      </c>
      <c r="G315" s="298">
        <v>561</v>
      </c>
      <c r="H315" s="200">
        <f t="shared" si="7"/>
        <v>187</v>
      </c>
    </row>
    <row r="316" spans="1:8" ht="18">
      <c r="A316" s="156">
        <v>41</v>
      </c>
      <c r="B316" s="157" t="s">
        <v>184</v>
      </c>
      <c r="C316" s="158" t="s">
        <v>125</v>
      </c>
      <c r="D316" s="159" t="s">
        <v>366</v>
      </c>
      <c r="E316" s="297">
        <v>200</v>
      </c>
      <c r="F316" s="297">
        <v>200</v>
      </c>
      <c r="G316" s="298">
        <v>58.8</v>
      </c>
      <c r="H316" s="200">
        <f t="shared" si="7"/>
        <v>29.4</v>
      </c>
    </row>
    <row r="317" spans="1:8" ht="18.75">
      <c r="A317" s="161"/>
      <c r="B317" s="162"/>
      <c r="C317" s="166"/>
      <c r="D317" s="164" t="s">
        <v>242</v>
      </c>
      <c r="E317" s="286">
        <f>SUM(E313:E316)</f>
        <v>1100</v>
      </c>
      <c r="F317" s="286">
        <f>SUM(F313:F316)</f>
        <v>1100</v>
      </c>
      <c r="G317" s="284">
        <f>SUM(G313:G316)</f>
        <v>700.92</v>
      </c>
      <c r="H317" s="338">
        <f t="shared" si="7"/>
        <v>63.72</v>
      </c>
    </row>
    <row r="318" spans="1:8" ht="18.75">
      <c r="A318" s="311"/>
      <c r="B318" s="333"/>
      <c r="C318" s="308"/>
      <c r="D318" s="171"/>
      <c r="E318" s="286"/>
      <c r="F318" s="286"/>
      <c r="G318" s="305"/>
      <c r="H318" s="200"/>
    </row>
    <row r="319" spans="1:8" ht="18">
      <c r="A319" s="156"/>
      <c r="B319" s="340" t="s">
        <v>341</v>
      </c>
      <c r="C319" s="176"/>
      <c r="D319" s="175" t="s">
        <v>254</v>
      </c>
      <c r="E319" s="299"/>
      <c r="F319" s="299"/>
      <c r="G319" s="194"/>
      <c r="H319" s="200"/>
    </row>
    <row r="320" spans="1:8" ht="18">
      <c r="A320" s="156">
        <v>41</v>
      </c>
      <c r="B320" s="157" t="s">
        <v>188</v>
      </c>
      <c r="C320" s="158" t="s">
        <v>117</v>
      </c>
      <c r="D320" s="177" t="s">
        <v>34</v>
      </c>
      <c r="E320" s="297">
        <v>1600</v>
      </c>
      <c r="F320" s="297">
        <v>800</v>
      </c>
      <c r="G320" s="298">
        <v>370.37</v>
      </c>
      <c r="H320" s="200">
        <f t="shared" si="7"/>
        <v>46.29625</v>
      </c>
    </row>
    <row r="321" spans="1:8" ht="18">
      <c r="A321" s="156">
        <v>41</v>
      </c>
      <c r="B321" s="157" t="s">
        <v>203</v>
      </c>
      <c r="C321" s="158" t="s">
        <v>144</v>
      </c>
      <c r="D321" s="169" t="s">
        <v>255</v>
      </c>
      <c r="E321" s="297">
        <v>2000</v>
      </c>
      <c r="F321" s="297">
        <v>1910</v>
      </c>
      <c r="G321" s="298">
        <v>1915.14</v>
      </c>
      <c r="H321" s="200">
        <f t="shared" si="7"/>
        <v>100.26910994764397</v>
      </c>
    </row>
    <row r="322" spans="1:8" ht="18">
      <c r="A322" s="156">
        <v>41</v>
      </c>
      <c r="B322" s="157" t="s">
        <v>184</v>
      </c>
      <c r="C322" s="158" t="s">
        <v>121</v>
      </c>
      <c r="D322" s="169" t="s">
        <v>208</v>
      </c>
      <c r="E322" s="297">
        <v>200</v>
      </c>
      <c r="F322" s="297">
        <v>200</v>
      </c>
      <c r="G322" s="298">
        <v>1500</v>
      </c>
      <c r="H322" s="200">
        <v>0</v>
      </c>
    </row>
    <row r="323" spans="1:8" ht="18">
      <c r="A323" s="156">
        <v>41</v>
      </c>
      <c r="B323" s="157" t="s">
        <v>221</v>
      </c>
      <c r="C323" s="158" t="s">
        <v>121</v>
      </c>
      <c r="D323" s="169" t="s">
        <v>327</v>
      </c>
      <c r="E323" s="297">
        <v>4000</v>
      </c>
      <c r="F323" s="297">
        <v>10000</v>
      </c>
      <c r="G323" s="298">
        <v>11000</v>
      </c>
      <c r="H323" s="200">
        <f t="shared" si="7"/>
        <v>110.00000000000001</v>
      </c>
    </row>
    <row r="324" spans="1:8" ht="18.75">
      <c r="A324" s="161"/>
      <c r="B324" s="162"/>
      <c r="C324" s="163"/>
      <c r="D324" s="164" t="s">
        <v>256</v>
      </c>
      <c r="E324" s="286">
        <f>SUM(E320:E323)</f>
        <v>7800</v>
      </c>
      <c r="F324" s="286">
        <f>SUM(F320:F323)</f>
        <v>12910</v>
      </c>
      <c r="G324" s="284">
        <f>SUM(G320:G323)</f>
        <v>14785.51</v>
      </c>
      <c r="H324" s="338">
        <f t="shared" si="7"/>
        <v>114.52757552285051</v>
      </c>
    </row>
    <row r="325" spans="1:8" ht="18.75">
      <c r="A325" s="311"/>
      <c r="B325" s="333"/>
      <c r="C325" s="158"/>
      <c r="D325" s="171"/>
      <c r="E325" s="286"/>
      <c r="F325" s="286"/>
      <c r="G325" s="305"/>
      <c r="H325" s="200"/>
    </row>
    <row r="326" spans="1:8" ht="18">
      <c r="A326" s="156"/>
      <c r="B326" s="340" t="s">
        <v>342</v>
      </c>
      <c r="C326" s="158"/>
      <c r="D326" s="175" t="s">
        <v>257</v>
      </c>
      <c r="E326" s="299"/>
      <c r="F326" s="299"/>
      <c r="G326" s="194"/>
      <c r="H326" s="200"/>
    </row>
    <row r="327" spans="1:8" ht="18">
      <c r="A327" s="156">
        <v>41</v>
      </c>
      <c r="B327" s="157" t="s">
        <v>188</v>
      </c>
      <c r="C327" s="158" t="s">
        <v>117</v>
      </c>
      <c r="D327" s="177" t="s">
        <v>34</v>
      </c>
      <c r="E327" s="297">
        <v>3000</v>
      </c>
      <c r="F327" s="297">
        <v>1500</v>
      </c>
      <c r="G327" s="298">
        <v>1085.17</v>
      </c>
      <c r="H327" s="200">
        <f t="shared" si="7"/>
        <v>72.34466666666667</v>
      </c>
    </row>
    <row r="328" spans="1:8" ht="18">
      <c r="A328" s="156">
        <v>41</v>
      </c>
      <c r="B328" s="157" t="s">
        <v>188</v>
      </c>
      <c r="C328" s="158" t="s">
        <v>121</v>
      </c>
      <c r="D328" s="159" t="s">
        <v>258</v>
      </c>
      <c r="E328" s="297">
        <v>100</v>
      </c>
      <c r="F328" s="297">
        <v>400</v>
      </c>
      <c r="G328" s="298">
        <v>83.36</v>
      </c>
      <c r="H328" s="200">
        <f t="shared" si="7"/>
        <v>20.84</v>
      </c>
    </row>
    <row r="329" spans="1:8" ht="18">
      <c r="A329" s="156">
        <v>41</v>
      </c>
      <c r="B329" s="157" t="s">
        <v>192</v>
      </c>
      <c r="C329" s="158" t="s">
        <v>134</v>
      </c>
      <c r="D329" s="169" t="s">
        <v>101</v>
      </c>
      <c r="E329" s="297">
        <v>400</v>
      </c>
      <c r="F329" s="297">
        <v>400</v>
      </c>
      <c r="G329" s="298">
        <v>14.94</v>
      </c>
      <c r="H329" s="200">
        <f t="shared" si="7"/>
        <v>3.7350000000000003</v>
      </c>
    </row>
    <row r="330" spans="1:8" ht="18">
      <c r="A330" s="156">
        <v>41</v>
      </c>
      <c r="B330" s="157" t="s">
        <v>192</v>
      </c>
      <c r="C330" s="158" t="s">
        <v>144</v>
      </c>
      <c r="D330" s="169" t="s">
        <v>30</v>
      </c>
      <c r="E330" s="297">
        <v>3000</v>
      </c>
      <c r="F330" s="297">
        <v>3000</v>
      </c>
      <c r="G330" s="298">
        <v>402.01</v>
      </c>
      <c r="H330" s="200">
        <f t="shared" si="7"/>
        <v>13.400333333333334</v>
      </c>
    </row>
    <row r="331" spans="1:8" ht="18">
      <c r="A331" s="156">
        <v>41</v>
      </c>
      <c r="B331" s="157" t="s">
        <v>192</v>
      </c>
      <c r="C331" s="158" t="s">
        <v>200</v>
      </c>
      <c r="D331" s="169" t="s">
        <v>107</v>
      </c>
      <c r="E331" s="297">
        <v>100</v>
      </c>
      <c r="F331" s="297">
        <v>100</v>
      </c>
      <c r="G331" s="298">
        <v>970.85</v>
      </c>
      <c r="H331" s="200">
        <v>0</v>
      </c>
    </row>
    <row r="332" spans="1:8" ht="18">
      <c r="A332" s="156">
        <v>41</v>
      </c>
      <c r="B332" s="157" t="s">
        <v>192</v>
      </c>
      <c r="C332" s="158" t="s">
        <v>207</v>
      </c>
      <c r="D332" s="169" t="s">
        <v>77</v>
      </c>
      <c r="E332" s="297">
        <v>200</v>
      </c>
      <c r="F332" s="297">
        <v>1200</v>
      </c>
      <c r="G332" s="298">
        <v>49.45</v>
      </c>
      <c r="H332" s="200">
        <v>0</v>
      </c>
    </row>
    <row r="333" spans="1:8" ht="18">
      <c r="A333" s="156">
        <v>41</v>
      </c>
      <c r="B333" s="157" t="s">
        <v>184</v>
      </c>
      <c r="C333" s="158" t="s">
        <v>121</v>
      </c>
      <c r="D333" s="159" t="s">
        <v>208</v>
      </c>
      <c r="E333" s="297">
        <v>8000</v>
      </c>
      <c r="F333" s="297">
        <v>14000</v>
      </c>
      <c r="G333" s="298">
        <v>17983.83</v>
      </c>
      <c r="H333" s="200">
        <f t="shared" si="7"/>
        <v>128.4559285714286</v>
      </c>
    </row>
    <row r="334" spans="1:8" ht="18">
      <c r="A334" s="156">
        <v>41</v>
      </c>
      <c r="B334" s="157" t="s">
        <v>184</v>
      </c>
      <c r="C334" s="158" t="s">
        <v>134</v>
      </c>
      <c r="D334" s="159" t="s">
        <v>210</v>
      </c>
      <c r="E334" s="297">
        <v>0</v>
      </c>
      <c r="F334" s="297">
        <v>0</v>
      </c>
      <c r="G334" s="298">
        <v>137.75</v>
      </c>
      <c r="H334" s="200"/>
    </row>
    <row r="335" spans="1:8" ht="18.75">
      <c r="A335" s="161"/>
      <c r="B335" s="162"/>
      <c r="C335" s="163"/>
      <c r="D335" s="164" t="s">
        <v>259</v>
      </c>
      <c r="E335" s="286">
        <f>SUM(E327:E334)</f>
        <v>14800</v>
      </c>
      <c r="F335" s="286">
        <f>SUM(F327:F334)</f>
        <v>20600</v>
      </c>
      <c r="G335" s="284">
        <f>SUM(G327:G334)</f>
        <v>20727.36</v>
      </c>
      <c r="H335" s="338">
        <f t="shared" si="7"/>
        <v>100.61825242718447</v>
      </c>
    </row>
    <row r="336" spans="1:8" ht="18">
      <c r="A336" s="156"/>
      <c r="B336" s="340" t="s">
        <v>343</v>
      </c>
      <c r="C336" s="158"/>
      <c r="D336" s="175" t="s">
        <v>260</v>
      </c>
      <c r="E336" s="299"/>
      <c r="F336" s="299"/>
      <c r="G336" s="194"/>
      <c r="H336" s="200"/>
    </row>
    <row r="337" spans="1:8" ht="18">
      <c r="A337" s="156">
        <v>41</v>
      </c>
      <c r="B337" s="157" t="s">
        <v>188</v>
      </c>
      <c r="C337" s="158" t="s">
        <v>117</v>
      </c>
      <c r="D337" s="159" t="s">
        <v>34</v>
      </c>
      <c r="E337" s="297">
        <v>1500</v>
      </c>
      <c r="F337" s="297">
        <v>1500</v>
      </c>
      <c r="G337" s="298">
        <v>0</v>
      </c>
      <c r="H337" s="200">
        <f t="shared" si="7"/>
        <v>0</v>
      </c>
    </row>
    <row r="338" spans="1:8" ht="18">
      <c r="A338" s="156">
        <v>41</v>
      </c>
      <c r="B338" s="157" t="s">
        <v>188</v>
      </c>
      <c r="C338" s="158" t="s">
        <v>121</v>
      </c>
      <c r="D338" s="159" t="s">
        <v>261</v>
      </c>
      <c r="E338" s="297">
        <v>100</v>
      </c>
      <c r="F338" s="297">
        <v>100</v>
      </c>
      <c r="G338" s="298">
        <v>30.46</v>
      </c>
      <c r="H338" s="200">
        <f t="shared" si="7"/>
        <v>30.459999999999997</v>
      </c>
    </row>
    <row r="339" spans="1:8" ht="18">
      <c r="A339" s="156">
        <v>111</v>
      </c>
      <c r="B339" s="157" t="s">
        <v>192</v>
      </c>
      <c r="C339" s="158" t="s">
        <v>144</v>
      </c>
      <c r="D339" s="159" t="s">
        <v>262</v>
      </c>
      <c r="E339" s="297">
        <v>83</v>
      </c>
      <c r="F339" s="297">
        <v>90</v>
      </c>
      <c r="G339" s="298">
        <v>89.67</v>
      </c>
      <c r="H339" s="200">
        <f t="shared" si="7"/>
        <v>99.63333333333334</v>
      </c>
    </row>
    <row r="340" spans="1:8" ht="18">
      <c r="A340" s="156">
        <v>41</v>
      </c>
      <c r="B340" s="157" t="s">
        <v>192</v>
      </c>
      <c r="C340" s="158" t="s">
        <v>144</v>
      </c>
      <c r="D340" s="159" t="s">
        <v>30</v>
      </c>
      <c r="E340" s="297">
        <v>300</v>
      </c>
      <c r="F340" s="297">
        <v>300</v>
      </c>
      <c r="G340" s="298">
        <v>2.85</v>
      </c>
      <c r="H340" s="200">
        <f t="shared" si="7"/>
        <v>0.95</v>
      </c>
    </row>
    <row r="341" spans="1:8" ht="18">
      <c r="A341" s="156">
        <v>41</v>
      </c>
      <c r="B341" s="157" t="s">
        <v>203</v>
      </c>
      <c r="C341" s="158" t="s">
        <v>144</v>
      </c>
      <c r="D341" s="159" t="s">
        <v>35</v>
      </c>
      <c r="E341" s="297">
        <v>300</v>
      </c>
      <c r="F341" s="297">
        <v>300</v>
      </c>
      <c r="G341" s="298">
        <v>0</v>
      </c>
      <c r="H341" s="200">
        <v>0</v>
      </c>
    </row>
    <row r="342" spans="1:8" ht="18">
      <c r="A342" s="156">
        <v>41</v>
      </c>
      <c r="B342" s="157" t="s">
        <v>263</v>
      </c>
      <c r="C342" s="158" t="s">
        <v>117</v>
      </c>
      <c r="D342" s="159" t="s">
        <v>264</v>
      </c>
      <c r="E342" s="297">
        <v>260</v>
      </c>
      <c r="F342" s="297">
        <v>260</v>
      </c>
      <c r="G342" s="298">
        <v>330</v>
      </c>
      <c r="H342" s="200">
        <f t="shared" si="7"/>
        <v>126.92307692307692</v>
      </c>
    </row>
    <row r="343" spans="1:8" ht="18">
      <c r="A343" s="156">
        <v>41</v>
      </c>
      <c r="B343" s="157" t="s">
        <v>184</v>
      </c>
      <c r="C343" s="158" t="s">
        <v>177</v>
      </c>
      <c r="D343" s="169" t="s">
        <v>265</v>
      </c>
      <c r="E343" s="297">
        <v>1000</v>
      </c>
      <c r="F343" s="297">
        <v>1000</v>
      </c>
      <c r="G343" s="298">
        <v>0</v>
      </c>
      <c r="H343" s="200">
        <f t="shared" si="7"/>
        <v>0</v>
      </c>
    </row>
    <row r="344" spans="1:8" ht="18.75">
      <c r="A344" s="161"/>
      <c r="B344" s="162"/>
      <c r="C344" s="163"/>
      <c r="D344" s="164" t="s">
        <v>266</v>
      </c>
      <c r="E344" s="286">
        <f>SUM(E337:E343)</f>
        <v>3543</v>
      </c>
      <c r="F344" s="286">
        <f>SUM(F337:F343)</f>
        <v>3550</v>
      </c>
      <c r="G344" s="284">
        <f>SUM(G337:G343)</f>
        <v>452.98</v>
      </c>
      <c r="H344" s="338">
        <f t="shared" si="7"/>
        <v>12.760000000000002</v>
      </c>
    </row>
    <row r="345" spans="1:8" ht="18.75">
      <c r="A345" s="311"/>
      <c r="B345" s="333"/>
      <c r="C345" s="158"/>
      <c r="D345" s="171"/>
      <c r="E345" s="286"/>
      <c r="F345" s="286"/>
      <c r="G345" s="284"/>
      <c r="H345" s="200"/>
    </row>
    <row r="346" spans="1:8" ht="18">
      <c r="A346" s="156"/>
      <c r="B346" s="340" t="s">
        <v>344</v>
      </c>
      <c r="C346" s="158"/>
      <c r="D346" s="175" t="s">
        <v>267</v>
      </c>
      <c r="E346" s="299"/>
      <c r="F346" s="299"/>
      <c r="G346" s="194"/>
      <c r="H346" s="200"/>
    </row>
    <row r="347" spans="1:8" ht="18">
      <c r="A347" s="156">
        <v>41</v>
      </c>
      <c r="B347" s="157" t="s">
        <v>166</v>
      </c>
      <c r="C347" s="158"/>
      <c r="D347" s="159" t="s">
        <v>268</v>
      </c>
      <c r="E347" s="297">
        <v>52808</v>
      </c>
      <c r="F347" s="297">
        <v>52808</v>
      </c>
      <c r="G347" s="298">
        <v>50563.14</v>
      </c>
      <c r="H347" s="200">
        <f t="shared" si="7"/>
        <v>95.74901530071202</v>
      </c>
    </row>
    <row r="348" spans="1:8" ht="18">
      <c r="A348" s="156">
        <v>41</v>
      </c>
      <c r="B348" s="157" t="s">
        <v>167</v>
      </c>
      <c r="C348" s="158" t="s">
        <v>117</v>
      </c>
      <c r="D348" s="159" t="s">
        <v>37</v>
      </c>
      <c r="E348" s="297">
        <v>3000</v>
      </c>
      <c r="F348" s="297">
        <v>3000</v>
      </c>
      <c r="G348" s="298">
        <v>511.28</v>
      </c>
      <c r="H348" s="200">
        <f t="shared" si="7"/>
        <v>17.042666666666666</v>
      </c>
    </row>
    <row r="349" spans="1:8" ht="18">
      <c r="A349" s="156">
        <v>41</v>
      </c>
      <c r="B349" s="157" t="s">
        <v>167</v>
      </c>
      <c r="C349" s="158" t="s">
        <v>121</v>
      </c>
      <c r="D349" s="159" t="s">
        <v>269</v>
      </c>
      <c r="E349" s="297">
        <v>1700</v>
      </c>
      <c r="F349" s="297">
        <v>1700</v>
      </c>
      <c r="G349" s="298">
        <v>1154.87</v>
      </c>
      <c r="H349" s="200">
        <f t="shared" si="7"/>
        <v>67.93352941176471</v>
      </c>
    </row>
    <row r="350" spans="1:8" ht="18">
      <c r="A350" s="156">
        <v>41</v>
      </c>
      <c r="B350" s="157" t="s">
        <v>169</v>
      </c>
      <c r="C350" s="158"/>
      <c r="D350" s="159" t="s">
        <v>32</v>
      </c>
      <c r="E350" s="297">
        <v>3000</v>
      </c>
      <c r="F350" s="297">
        <v>3000</v>
      </c>
      <c r="G350" s="298">
        <v>0</v>
      </c>
      <c r="H350" s="200">
        <f t="shared" si="7"/>
        <v>0</v>
      </c>
    </row>
    <row r="351" spans="1:8" ht="18.75">
      <c r="A351" s="161"/>
      <c r="B351" s="162"/>
      <c r="C351" s="163"/>
      <c r="D351" s="164" t="s">
        <v>270</v>
      </c>
      <c r="E351" s="286">
        <f>SUM(E347:E350)</f>
        <v>60508</v>
      </c>
      <c r="F351" s="286">
        <f>SUM(F347:F350)</f>
        <v>60508</v>
      </c>
      <c r="G351" s="284">
        <f>SUM(G347:G350)</f>
        <v>52229.29</v>
      </c>
      <c r="H351" s="200">
        <f t="shared" si="7"/>
        <v>86.3179910094533</v>
      </c>
    </row>
    <row r="352" spans="1:8" ht="18">
      <c r="A352" s="156">
        <v>41</v>
      </c>
      <c r="B352" s="157" t="s">
        <v>172</v>
      </c>
      <c r="C352" s="158"/>
      <c r="D352" s="159" t="s">
        <v>33</v>
      </c>
      <c r="E352" s="297">
        <v>1650</v>
      </c>
      <c r="F352" s="297">
        <v>1650</v>
      </c>
      <c r="G352" s="298">
        <v>1773.42</v>
      </c>
      <c r="H352" s="200">
        <f t="shared" si="7"/>
        <v>107.48</v>
      </c>
    </row>
    <row r="353" spans="1:8" ht="18">
      <c r="A353" s="156">
        <v>41</v>
      </c>
      <c r="B353" s="157" t="s">
        <v>174</v>
      </c>
      <c r="C353" s="158"/>
      <c r="D353" s="159" t="s">
        <v>90</v>
      </c>
      <c r="E353" s="297">
        <v>2957</v>
      </c>
      <c r="F353" s="297">
        <v>2957</v>
      </c>
      <c r="G353" s="298">
        <v>3503.89</v>
      </c>
      <c r="H353" s="200">
        <f t="shared" si="7"/>
        <v>118.49475820087928</v>
      </c>
    </row>
    <row r="354" spans="1:8" ht="18">
      <c r="A354" s="156">
        <v>41</v>
      </c>
      <c r="B354" s="157" t="s">
        <v>175</v>
      </c>
      <c r="C354" s="158" t="s">
        <v>117</v>
      </c>
      <c r="D354" s="159" t="s">
        <v>25</v>
      </c>
      <c r="E354" s="297">
        <v>650</v>
      </c>
      <c r="F354" s="297">
        <v>650</v>
      </c>
      <c r="G354" s="298">
        <v>738.51</v>
      </c>
      <c r="H354" s="200">
        <f t="shared" si="7"/>
        <v>113.61692307692309</v>
      </c>
    </row>
    <row r="355" spans="1:8" ht="18">
      <c r="A355" s="156">
        <v>41</v>
      </c>
      <c r="B355" s="157" t="s">
        <v>175</v>
      </c>
      <c r="C355" s="158" t="s">
        <v>121</v>
      </c>
      <c r="D355" s="159" t="s">
        <v>176</v>
      </c>
      <c r="E355" s="297">
        <v>6450</v>
      </c>
      <c r="F355" s="297">
        <v>6450</v>
      </c>
      <c r="G355" s="298">
        <v>7388.24</v>
      </c>
      <c r="H355" s="200">
        <f t="shared" si="7"/>
        <v>114.5463565891473</v>
      </c>
    </row>
    <row r="356" spans="1:8" ht="18">
      <c r="A356" s="156">
        <v>41</v>
      </c>
      <c r="B356" s="157" t="s">
        <v>175</v>
      </c>
      <c r="C356" s="158" t="s">
        <v>123</v>
      </c>
      <c r="D356" s="159" t="s">
        <v>18</v>
      </c>
      <c r="E356" s="297">
        <v>370</v>
      </c>
      <c r="F356" s="297">
        <v>370</v>
      </c>
      <c r="G356" s="298">
        <v>421.93</v>
      </c>
      <c r="H356" s="200">
        <f t="shared" si="7"/>
        <v>114.03513513513515</v>
      </c>
    </row>
    <row r="357" spans="1:8" ht="18">
      <c r="A357" s="156">
        <v>41</v>
      </c>
      <c r="B357" s="157" t="s">
        <v>175</v>
      </c>
      <c r="C357" s="158" t="s">
        <v>134</v>
      </c>
      <c r="D357" s="159" t="s">
        <v>19</v>
      </c>
      <c r="E357" s="297">
        <v>1390</v>
      </c>
      <c r="F357" s="297">
        <v>1390</v>
      </c>
      <c r="G357" s="298">
        <v>1413.5</v>
      </c>
      <c r="H357" s="200">
        <f aca="true" t="shared" si="8" ref="H357:H415">G357/F357*100</f>
        <v>101.6906474820144</v>
      </c>
    </row>
    <row r="358" spans="1:8" ht="18">
      <c r="A358" s="156">
        <v>41</v>
      </c>
      <c r="B358" s="157" t="s">
        <v>175</v>
      </c>
      <c r="C358" s="158" t="s">
        <v>177</v>
      </c>
      <c r="D358" s="159" t="s">
        <v>27</v>
      </c>
      <c r="E358" s="297">
        <v>461</v>
      </c>
      <c r="F358" s="297">
        <v>461</v>
      </c>
      <c r="G358" s="298">
        <v>471</v>
      </c>
      <c r="H358" s="200">
        <f t="shared" si="8"/>
        <v>102.16919739696313</v>
      </c>
    </row>
    <row r="359" spans="1:8" ht="18">
      <c r="A359" s="156">
        <v>41</v>
      </c>
      <c r="B359" s="157" t="s">
        <v>175</v>
      </c>
      <c r="C359" s="158" t="s">
        <v>178</v>
      </c>
      <c r="D359" s="159" t="s">
        <v>179</v>
      </c>
      <c r="E359" s="297">
        <v>2190</v>
      </c>
      <c r="F359" s="297">
        <v>2190</v>
      </c>
      <c r="G359" s="298">
        <v>2506.47</v>
      </c>
      <c r="H359" s="200">
        <f t="shared" si="8"/>
        <v>114.45068493150683</v>
      </c>
    </row>
    <row r="360" spans="1:8" ht="18.75">
      <c r="A360" s="161"/>
      <c r="B360" s="162"/>
      <c r="C360" s="163"/>
      <c r="D360" s="164" t="s">
        <v>271</v>
      </c>
      <c r="E360" s="286">
        <f>SUM(E352:E359)</f>
        <v>16118</v>
      </c>
      <c r="F360" s="286">
        <f>SUM(F352:F359)</f>
        <v>16118</v>
      </c>
      <c r="G360" s="284">
        <f>SUM(G352:G359)</f>
        <v>18216.96</v>
      </c>
      <c r="H360" s="200">
        <f t="shared" si="8"/>
        <v>113.02245936220375</v>
      </c>
    </row>
    <row r="361" spans="1:8" ht="18">
      <c r="A361" s="156">
        <v>41</v>
      </c>
      <c r="B361" s="157" t="s">
        <v>225</v>
      </c>
      <c r="C361" s="158" t="s">
        <v>117</v>
      </c>
      <c r="D361" s="169" t="s">
        <v>20</v>
      </c>
      <c r="E361" s="297">
        <v>50</v>
      </c>
      <c r="F361" s="297">
        <v>50</v>
      </c>
      <c r="G361" s="298">
        <v>0</v>
      </c>
      <c r="H361" s="200">
        <f t="shared" si="8"/>
        <v>0</v>
      </c>
    </row>
    <row r="362" spans="1:8" ht="18">
      <c r="A362" s="156">
        <v>41</v>
      </c>
      <c r="B362" s="157" t="s">
        <v>188</v>
      </c>
      <c r="C362" s="158" t="s">
        <v>117</v>
      </c>
      <c r="D362" s="169" t="s">
        <v>34</v>
      </c>
      <c r="E362" s="297">
        <v>600</v>
      </c>
      <c r="F362" s="297">
        <v>600</v>
      </c>
      <c r="G362" s="298">
        <v>658.67</v>
      </c>
      <c r="H362" s="200">
        <f t="shared" si="8"/>
        <v>109.77833333333334</v>
      </c>
    </row>
    <row r="363" spans="1:8" ht="18">
      <c r="A363" s="156">
        <v>41</v>
      </c>
      <c r="B363" s="157" t="s">
        <v>188</v>
      </c>
      <c r="C363" s="158" t="s">
        <v>123</v>
      </c>
      <c r="D363" s="159" t="s">
        <v>190</v>
      </c>
      <c r="E363" s="297">
        <v>100</v>
      </c>
      <c r="F363" s="297">
        <v>100</v>
      </c>
      <c r="G363" s="298">
        <v>0</v>
      </c>
      <c r="H363" s="200">
        <f t="shared" si="8"/>
        <v>0</v>
      </c>
    </row>
    <row r="364" spans="1:8" ht="18">
      <c r="A364" s="156">
        <v>41</v>
      </c>
      <c r="B364" s="157" t="s">
        <v>192</v>
      </c>
      <c r="C364" s="158" t="s">
        <v>144</v>
      </c>
      <c r="D364" s="159" t="s">
        <v>30</v>
      </c>
      <c r="E364" s="297">
        <v>500</v>
      </c>
      <c r="F364" s="297">
        <v>500</v>
      </c>
      <c r="G364" s="298">
        <v>50</v>
      </c>
      <c r="H364" s="200">
        <f t="shared" si="8"/>
        <v>10</v>
      </c>
    </row>
    <row r="365" spans="1:8" ht="18">
      <c r="A365" s="156">
        <v>111</v>
      </c>
      <c r="B365" s="157" t="s">
        <v>192</v>
      </c>
      <c r="C365" s="158" t="s">
        <v>144</v>
      </c>
      <c r="D365" s="159" t="s">
        <v>30</v>
      </c>
      <c r="E365" s="297">
        <v>1000</v>
      </c>
      <c r="F365" s="297">
        <v>1000</v>
      </c>
      <c r="G365" s="298">
        <v>904</v>
      </c>
      <c r="H365" s="200">
        <f t="shared" si="8"/>
        <v>90.4</v>
      </c>
    </row>
    <row r="366" spans="1:8" ht="18">
      <c r="A366" s="156">
        <v>111</v>
      </c>
      <c r="B366" s="157" t="s">
        <v>192</v>
      </c>
      <c r="C366" s="158" t="s">
        <v>196</v>
      </c>
      <c r="D366" s="159" t="s">
        <v>272</v>
      </c>
      <c r="E366" s="297">
        <v>386</v>
      </c>
      <c r="F366" s="297">
        <v>1190</v>
      </c>
      <c r="G366" s="298">
        <v>1190</v>
      </c>
      <c r="H366" s="200">
        <f t="shared" si="8"/>
        <v>100</v>
      </c>
    </row>
    <row r="367" spans="1:8" ht="18">
      <c r="A367" s="156">
        <v>41</v>
      </c>
      <c r="B367" s="157" t="s">
        <v>192</v>
      </c>
      <c r="C367" s="158" t="s">
        <v>196</v>
      </c>
      <c r="D367" s="159" t="s">
        <v>197</v>
      </c>
      <c r="E367" s="297">
        <v>0</v>
      </c>
      <c r="F367" s="297">
        <v>0</v>
      </c>
      <c r="G367" s="298">
        <v>65.21</v>
      </c>
      <c r="H367" s="200">
        <v>0</v>
      </c>
    </row>
    <row r="368" spans="1:8" ht="18">
      <c r="A368" s="156">
        <v>41</v>
      </c>
      <c r="B368" s="157" t="s">
        <v>203</v>
      </c>
      <c r="C368" s="158" t="s">
        <v>144</v>
      </c>
      <c r="D368" s="159" t="s">
        <v>273</v>
      </c>
      <c r="E368" s="297">
        <v>1000</v>
      </c>
      <c r="F368" s="297">
        <v>1000</v>
      </c>
      <c r="G368" s="298">
        <v>53.63</v>
      </c>
      <c r="H368" s="200">
        <f t="shared" si="8"/>
        <v>5.363</v>
      </c>
    </row>
    <row r="369" spans="1:8" ht="18">
      <c r="A369" s="156">
        <v>41</v>
      </c>
      <c r="B369" s="157" t="s">
        <v>184</v>
      </c>
      <c r="C369" s="158" t="s">
        <v>117</v>
      </c>
      <c r="D369" s="169" t="s">
        <v>106</v>
      </c>
      <c r="E369" s="297">
        <v>50</v>
      </c>
      <c r="F369" s="297">
        <v>50</v>
      </c>
      <c r="G369" s="298">
        <v>0</v>
      </c>
      <c r="H369" s="200">
        <f t="shared" si="8"/>
        <v>0</v>
      </c>
    </row>
    <row r="370" spans="1:8" ht="18">
      <c r="A370" s="156">
        <v>41</v>
      </c>
      <c r="B370" s="157" t="s">
        <v>184</v>
      </c>
      <c r="C370" s="158" t="s">
        <v>134</v>
      </c>
      <c r="D370" s="159" t="s">
        <v>210</v>
      </c>
      <c r="E370" s="297">
        <v>500</v>
      </c>
      <c r="F370" s="297">
        <v>500</v>
      </c>
      <c r="G370" s="298">
        <v>504.15</v>
      </c>
      <c r="H370" s="200">
        <f t="shared" si="8"/>
        <v>100.83</v>
      </c>
    </row>
    <row r="371" spans="1:8" ht="18">
      <c r="A371" s="156">
        <v>41</v>
      </c>
      <c r="B371" s="157" t="s">
        <v>184</v>
      </c>
      <c r="C371" s="158" t="s">
        <v>207</v>
      </c>
      <c r="D371" s="159" t="s">
        <v>274</v>
      </c>
      <c r="E371" s="297">
        <v>100</v>
      </c>
      <c r="F371" s="297">
        <v>100</v>
      </c>
      <c r="G371" s="298">
        <v>0</v>
      </c>
      <c r="H371" s="200">
        <f t="shared" si="8"/>
        <v>0</v>
      </c>
    </row>
    <row r="372" spans="1:8" ht="18">
      <c r="A372" s="156">
        <v>41</v>
      </c>
      <c r="B372" s="157" t="s">
        <v>221</v>
      </c>
      <c r="C372" s="158" t="s">
        <v>212</v>
      </c>
      <c r="D372" s="159" t="s">
        <v>29</v>
      </c>
      <c r="E372" s="297">
        <v>100</v>
      </c>
      <c r="F372" s="297">
        <v>200</v>
      </c>
      <c r="G372" s="298">
        <v>159.14</v>
      </c>
      <c r="H372" s="200">
        <f t="shared" si="8"/>
        <v>79.57</v>
      </c>
    </row>
    <row r="373" spans="1:8" ht="18.75">
      <c r="A373" s="161"/>
      <c r="B373" s="162"/>
      <c r="C373" s="163"/>
      <c r="D373" s="164" t="s">
        <v>275</v>
      </c>
      <c r="E373" s="286">
        <f>SUM(E361:E372)</f>
        <v>4386</v>
      </c>
      <c r="F373" s="286">
        <f>SUM(F361:F372)</f>
        <v>5290</v>
      </c>
      <c r="G373" s="284">
        <f>SUM(G361:G372)</f>
        <v>3584.8</v>
      </c>
      <c r="H373" s="200">
        <f t="shared" si="8"/>
        <v>67.765595463138</v>
      </c>
    </row>
    <row r="374" spans="1:8" ht="18">
      <c r="A374" s="161"/>
      <c r="B374" s="162"/>
      <c r="C374" s="163"/>
      <c r="D374" s="164" t="s">
        <v>276</v>
      </c>
      <c r="E374" s="309">
        <f>E373+E360+E351</f>
        <v>81012</v>
      </c>
      <c r="F374" s="309">
        <f>F373+F360+F351</f>
        <v>81916</v>
      </c>
      <c r="G374" s="288">
        <f>G373+G360+G351</f>
        <v>74031.05</v>
      </c>
      <c r="H374" s="200">
        <f t="shared" si="8"/>
        <v>90.37434689193809</v>
      </c>
    </row>
    <row r="375" spans="1:8" ht="18">
      <c r="A375" s="311"/>
      <c r="B375" s="333"/>
      <c r="C375" s="158"/>
      <c r="D375" s="172" t="s">
        <v>387</v>
      </c>
      <c r="E375" s="309"/>
      <c r="F375" s="309"/>
      <c r="G375" s="288"/>
      <c r="H375" s="200"/>
    </row>
    <row r="376" spans="1:8" ht="18">
      <c r="A376" s="156">
        <v>41</v>
      </c>
      <c r="B376" s="157" t="s">
        <v>166</v>
      </c>
      <c r="C376" s="158"/>
      <c r="D376" s="159" t="s">
        <v>277</v>
      </c>
      <c r="E376" s="297">
        <v>11000</v>
      </c>
      <c r="F376" s="297">
        <v>11000</v>
      </c>
      <c r="G376" s="298">
        <v>10633.13</v>
      </c>
      <c r="H376" s="200">
        <f t="shared" si="8"/>
        <v>96.66481818181818</v>
      </c>
    </row>
    <row r="377" spans="1:8" ht="18">
      <c r="A377" s="156">
        <v>41</v>
      </c>
      <c r="B377" s="157" t="s">
        <v>167</v>
      </c>
      <c r="C377" s="158" t="s">
        <v>117</v>
      </c>
      <c r="D377" s="159" t="s">
        <v>37</v>
      </c>
      <c r="E377" s="297">
        <v>300</v>
      </c>
      <c r="F377" s="297">
        <v>300</v>
      </c>
      <c r="G377" s="298">
        <v>158.46</v>
      </c>
      <c r="H377" s="200">
        <f t="shared" si="8"/>
        <v>52.82</v>
      </c>
    </row>
    <row r="378" spans="1:8" ht="18">
      <c r="A378" s="156">
        <v>41</v>
      </c>
      <c r="B378" s="157" t="s">
        <v>167</v>
      </c>
      <c r="C378" s="158" t="s">
        <v>121</v>
      </c>
      <c r="D378" s="159" t="s">
        <v>269</v>
      </c>
      <c r="E378" s="297">
        <v>300</v>
      </c>
      <c r="F378" s="297">
        <v>300</v>
      </c>
      <c r="G378" s="298">
        <v>0</v>
      </c>
      <c r="H378" s="200">
        <f t="shared" si="8"/>
        <v>0</v>
      </c>
    </row>
    <row r="379" spans="1:8" ht="18.75" thickBot="1">
      <c r="A379" s="156">
        <v>41</v>
      </c>
      <c r="B379" s="157" t="s">
        <v>169</v>
      </c>
      <c r="C379" s="158"/>
      <c r="D379" s="159" t="s">
        <v>32</v>
      </c>
      <c r="E379" s="297">
        <v>550</v>
      </c>
      <c r="F379" s="297">
        <v>550</v>
      </c>
      <c r="G379" s="298">
        <v>0</v>
      </c>
      <c r="H379" s="200">
        <f t="shared" si="8"/>
        <v>0</v>
      </c>
    </row>
    <row r="380" spans="1:8" ht="19.5" thickTop="1">
      <c r="A380" s="275" t="s">
        <v>111</v>
      </c>
      <c r="B380" s="138" t="s">
        <v>112</v>
      </c>
      <c r="C380" s="137" t="s">
        <v>113</v>
      </c>
      <c r="D380" s="139" t="s">
        <v>114</v>
      </c>
      <c r="E380" s="276" t="s">
        <v>322</v>
      </c>
      <c r="F380" s="360" t="s">
        <v>357</v>
      </c>
      <c r="G380" s="277" t="s">
        <v>323</v>
      </c>
      <c r="H380" s="140" t="s">
        <v>63</v>
      </c>
    </row>
    <row r="381" spans="1:8" ht="19.5" thickBot="1">
      <c r="A381" s="278" t="s">
        <v>115</v>
      </c>
      <c r="B381" s="141"/>
      <c r="C381" s="343" t="s">
        <v>116</v>
      </c>
      <c r="D381" s="142"/>
      <c r="E381" s="279" t="s">
        <v>403</v>
      </c>
      <c r="F381" s="279" t="s">
        <v>403</v>
      </c>
      <c r="G381" s="280" t="s">
        <v>403</v>
      </c>
      <c r="H381" s="143" t="s">
        <v>11</v>
      </c>
    </row>
    <row r="382" spans="1:8" ht="18.75" thickTop="1">
      <c r="A382" s="156">
        <v>41</v>
      </c>
      <c r="B382" s="157" t="s">
        <v>172</v>
      </c>
      <c r="C382" s="158"/>
      <c r="D382" s="170" t="s">
        <v>33</v>
      </c>
      <c r="E382" s="297">
        <v>980</v>
      </c>
      <c r="F382" s="297">
        <v>980</v>
      </c>
      <c r="G382" s="298">
        <v>1085.87</v>
      </c>
      <c r="H382" s="200">
        <f t="shared" si="8"/>
        <v>110.80306122448977</v>
      </c>
    </row>
    <row r="383" spans="1:8" ht="18">
      <c r="A383" s="156">
        <v>41</v>
      </c>
      <c r="B383" s="157" t="s">
        <v>175</v>
      </c>
      <c r="C383" s="158" t="s">
        <v>117</v>
      </c>
      <c r="D383" s="159" t="s">
        <v>25</v>
      </c>
      <c r="E383" s="297">
        <v>140</v>
      </c>
      <c r="F383" s="297">
        <v>140</v>
      </c>
      <c r="G383" s="298">
        <v>151.99</v>
      </c>
      <c r="H383" s="200">
        <f t="shared" si="8"/>
        <v>108.56428571428572</v>
      </c>
    </row>
    <row r="384" spans="1:8" ht="18">
      <c r="A384" s="156">
        <v>41</v>
      </c>
      <c r="B384" s="157" t="s">
        <v>175</v>
      </c>
      <c r="C384" s="158" t="s">
        <v>121</v>
      </c>
      <c r="D384" s="159" t="s">
        <v>176</v>
      </c>
      <c r="E384" s="297">
        <v>1400</v>
      </c>
      <c r="F384" s="297">
        <v>1400</v>
      </c>
      <c r="G384" s="298">
        <v>1520.17</v>
      </c>
      <c r="H384" s="200">
        <f t="shared" si="8"/>
        <v>108.58357142857142</v>
      </c>
    </row>
    <row r="385" spans="1:8" ht="18">
      <c r="A385" s="156">
        <v>41</v>
      </c>
      <c r="B385" s="157" t="s">
        <v>175</v>
      </c>
      <c r="C385" s="158" t="s">
        <v>123</v>
      </c>
      <c r="D385" s="159" t="s">
        <v>18</v>
      </c>
      <c r="E385" s="297">
        <v>80</v>
      </c>
      <c r="F385" s="297">
        <v>80</v>
      </c>
      <c r="G385" s="298">
        <v>86.8</v>
      </c>
      <c r="H385" s="200">
        <f t="shared" si="8"/>
        <v>108.5</v>
      </c>
    </row>
    <row r="386" spans="1:8" ht="18">
      <c r="A386" s="156">
        <v>41</v>
      </c>
      <c r="B386" s="157" t="s">
        <v>175</v>
      </c>
      <c r="C386" s="158" t="s">
        <v>134</v>
      </c>
      <c r="D386" s="159" t="s">
        <v>19</v>
      </c>
      <c r="E386" s="297">
        <v>300</v>
      </c>
      <c r="F386" s="297">
        <v>300</v>
      </c>
      <c r="G386" s="298">
        <v>325.74</v>
      </c>
      <c r="H386" s="200">
        <f t="shared" si="8"/>
        <v>108.58000000000001</v>
      </c>
    </row>
    <row r="387" spans="1:8" ht="18">
      <c r="A387" s="156">
        <v>41</v>
      </c>
      <c r="B387" s="157" t="s">
        <v>175</v>
      </c>
      <c r="C387" s="158" t="s">
        <v>177</v>
      </c>
      <c r="D387" s="159" t="s">
        <v>27</v>
      </c>
      <c r="E387" s="297">
        <v>98</v>
      </c>
      <c r="F387" s="297">
        <v>98</v>
      </c>
      <c r="G387" s="298">
        <v>108.55</v>
      </c>
      <c r="H387" s="200">
        <f t="shared" si="8"/>
        <v>110.76530612244898</v>
      </c>
    </row>
    <row r="388" spans="1:8" ht="18">
      <c r="A388" s="156">
        <v>41</v>
      </c>
      <c r="B388" s="157" t="s">
        <v>175</v>
      </c>
      <c r="C388" s="158" t="s">
        <v>178</v>
      </c>
      <c r="D388" s="159" t="s">
        <v>179</v>
      </c>
      <c r="E388" s="297">
        <v>500</v>
      </c>
      <c r="F388" s="297">
        <v>500</v>
      </c>
      <c r="G388" s="298">
        <v>515.73</v>
      </c>
      <c r="H388" s="200">
        <f t="shared" si="8"/>
        <v>103.146</v>
      </c>
    </row>
    <row r="389" spans="1:8" ht="18.75">
      <c r="A389" s="161"/>
      <c r="B389" s="162"/>
      <c r="C389" s="163"/>
      <c r="D389" s="164" t="s">
        <v>278</v>
      </c>
      <c r="E389" s="286">
        <f>SUM(E376:E388)</f>
        <v>15648</v>
      </c>
      <c r="F389" s="286">
        <f>SUM(F376:F388)</f>
        <v>15648</v>
      </c>
      <c r="G389" s="284">
        <f>SUM(G376:G388)</f>
        <v>14586.439999999997</v>
      </c>
      <c r="H389" s="200">
        <f t="shared" si="8"/>
        <v>93.21600204498975</v>
      </c>
    </row>
    <row r="390" spans="1:8" ht="18">
      <c r="A390" s="156"/>
      <c r="B390" s="157"/>
      <c r="C390" s="158"/>
      <c r="D390" s="159"/>
      <c r="E390" s="299"/>
      <c r="F390" s="299"/>
      <c r="G390" s="194"/>
      <c r="H390" s="200"/>
    </row>
    <row r="391" spans="1:8" ht="18">
      <c r="A391" s="156">
        <v>41</v>
      </c>
      <c r="B391" s="157" t="s">
        <v>225</v>
      </c>
      <c r="C391" s="158" t="s">
        <v>117</v>
      </c>
      <c r="D391" s="159" t="s">
        <v>20</v>
      </c>
      <c r="E391" s="297">
        <v>10</v>
      </c>
      <c r="F391" s="297">
        <v>10</v>
      </c>
      <c r="G391" s="298">
        <v>0</v>
      </c>
      <c r="H391" s="200">
        <v>0</v>
      </c>
    </row>
    <row r="392" spans="1:8" ht="18">
      <c r="A392" s="156">
        <v>41</v>
      </c>
      <c r="B392" s="157" t="s">
        <v>188</v>
      </c>
      <c r="C392" s="158" t="s">
        <v>117</v>
      </c>
      <c r="D392" s="159" t="s">
        <v>34</v>
      </c>
      <c r="E392" s="297">
        <v>300</v>
      </c>
      <c r="F392" s="297">
        <v>300</v>
      </c>
      <c r="G392" s="298">
        <v>0</v>
      </c>
      <c r="H392" s="200">
        <v>0</v>
      </c>
    </row>
    <row r="393" spans="1:8" ht="18">
      <c r="A393" s="156">
        <v>41</v>
      </c>
      <c r="B393" s="157" t="s">
        <v>192</v>
      </c>
      <c r="C393" s="158" t="s">
        <v>144</v>
      </c>
      <c r="D393" s="169" t="s">
        <v>30</v>
      </c>
      <c r="E393" s="297">
        <v>300</v>
      </c>
      <c r="F393" s="297">
        <v>300</v>
      </c>
      <c r="G393" s="298">
        <v>738.75</v>
      </c>
      <c r="H393" s="200">
        <f t="shared" si="8"/>
        <v>246.25</v>
      </c>
    </row>
    <row r="394" spans="1:8" ht="18">
      <c r="A394" s="156">
        <v>41</v>
      </c>
      <c r="B394" s="157" t="s">
        <v>188</v>
      </c>
      <c r="C394" s="158" t="s">
        <v>123</v>
      </c>
      <c r="D394" s="169" t="s">
        <v>190</v>
      </c>
      <c r="E394" s="297">
        <v>50</v>
      </c>
      <c r="F394" s="297">
        <v>50</v>
      </c>
      <c r="G394" s="298">
        <v>0</v>
      </c>
      <c r="H394" s="200">
        <v>0</v>
      </c>
    </row>
    <row r="395" spans="1:8" ht="18">
      <c r="A395" s="156">
        <v>41</v>
      </c>
      <c r="B395" s="157" t="s">
        <v>203</v>
      </c>
      <c r="C395" s="158" t="s">
        <v>144</v>
      </c>
      <c r="D395" s="169" t="s">
        <v>238</v>
      </c>
      <c r="E395" s="297">
        <v>100</v>
      </c>
      <c r="F395" s="297">
        <v>100</v>
      </c>
      <c r="G395" s="298">
        <v>0</v>
      </c>
      <c r="H395" s="200">
        <v>0</v>
      </c>
    </row>
    <row r="396" spans="1:8" ht="18">
      <c r="A396" s="156">
        <v>41</v>
      </c>
      <c r="B396" s="157" t="s">
        <v>184</v>
      </c>
      <c r="C396" s="158" t="s">
        <v>207</v>
      </c>
      <c r="D396" s="159" t="s">
        <v>22</v>
      </c>
      <c r="E396" s="297">
        <v>50</v>
      </c>
      <c r="F396" s="297">
        <v>50</v>
      </c>
      <c r="G396" s="298">
        <v>0</v>
      </c>
      <c r="H396" s="200">
        <f t="shared" si="8"/>
        <v>0</v>
      </c>
    </row>
    <row r="397" spans="1:8" ht="18.75">
      <c r="A397" s="166"/>
      <c r="B397" s="162"/>
      <c r="C397" s="163"/>
      <c r="D397" s="164" t="s">
        <v>279</v>
      </c>
      <c r="E397" s="286">
        <f>SUM(E391:E396)</f>
        <v>810</v>
      </c>
      <c r="F397" s="286">
        <f>SUM(F391:F396)</f>
        <v>810</v>
      </c>
      <c r="G397" s="284">
        <f>SUM(G391:G396)</f>
        <v>738.75</v>
      </c>
      <c r="H397" s="200">
        <f t="shared" si="8"/>
        <v>91.20370370370371</v>
      </c>
    </row>
    <row r="398" spans="1:8" ht="18.75">
      <c r="A398" s="166"/>
      <c r="B398" s="162"/>
      <c r="C398" s="163"/>
      <c r="D398" s="164" t="s">
        <v>280</v>
      </c>
      <c r="E398" s="286">
        <f>E397+E389</f>
        <v>16458</v>
      </c>
      <c r="F398" s="286">
        <f>F397+F389</f>
        <v>16458</v>
      </c>
      <c r="G398" s="284">
        <f>G389+G397</f>
        <v>15325.189999999997</v>
      </c>
      <c r="H398" s="200">
        <f t="shared" si="8"/>
        <v>93.11696439421556</v>
      </c>
    </row>
    <row r="399" spans="1:8" ht="18">
      <c r="A399" s="167"/>
      <c r="B399" s="157"/>
      <c r="C399" s="158"/>
      <c r="D399" s="159"/>
      <c r="E399" s="299"/>
      <c r="F399" s="299"/>
      <c r="G399" s="194"/>
      <c r="H399" s="200"/>
    </row>
    <row r="400" spans="1:8" ht="18">
      <c r="A400" s="167"/>
      <c r="B400" s="340" t="s">
        <v>345</v>
      </c>
      <c r="C400" s="158"/>
      <c r="D400" s="175" t="s">
        <v>368</v>
      </c>
      <c r="E400" s="299"/>
      <c r="F400" s="299"/>
      <c r="G400" s="194"/>
      <c r="H400" s="200"/>
    </row>
    <row r="401" spans="1:8" ht="18">
      <c r="A401" s="156">
        <v>41</v>
      </c>
      <c r="B401" s="157" t="s">
        <v>166</v>
      </c>
      <c r="C401" s="158"/>
      <c r="D401" s="159" t="s">
        <v>281</v>
      </c>
      <c r="E401" s="297">
        <v>16552</v>
      </c>
      <c r="F401" s="297">
        <v>16552</v>
      </c>
      <c r="G401" s="298">
        <v>21427.8</v>
      </c>
      <c r="H401" s="200">
        <f t="shared" si="8"/>
        <v>129.45746737554373</v>
      </c>
    </row>
    <row r="402" spans="1:8" ht="18">
      <c r="A402" s="156">
        <v>41</v>
      </c>
      <c r="B402" s="157" t="s">
        <v>167</v>
      </c>
      <c r="C402" s="158" t="s">
        <v>117</v>
      </c>
      <c r="D402" s="159" t="s">
        <v>37</v>
      </c>
      <c r="E402" s="297">
        <v>600</v>
      </c>
      <c r="F402" s="297">
        <v>600</v>
      </c>
      <c r="G402" s="298">
        <v>514.93</v>
      </c>
      <c r="H402" s="200">
        <f t="shared" si="8"/>
        <v>85.82166666666666</v>
      </c>
    </row>
    <row r="403" spans="1:8" ht="18">
      <c r="A403" s="156">
        <v>41</v>
      </c>
      <c r="B403" s="157" t="s">
        <v>169</v>
      </c>
      <c r="C403" s="158"/>
      <c r="D403" s="159" t="s">
        <v>32</v>
      </c>
      <c r="E403" s="297">
        <v>1200</v>
      </c>
      <c r="F403" s="297">
        <v>1200</v>
      </c>
      <c r="G403" s="298">
        <v>165.75</v>
      </c>
      <c r="H403" s="200">
        <f t="shared" si="8"/>
        <v>13.8125</v>
      </c>
    </row>
    <row r="404" spans="1:8" ht="18.75">
      <c r="A404" s="166"/>
      <c r="B404" s="162"/>
      <c r="C404" s="163"/>
      <c r="D404" s="164" t="s">
        <v>270</v>
      </c>
      <c r="E404" s="286">
        <f>SUM(E401:E403)</f>
        <v>18352</v>
      </c>
      <c r="F404" s="286">
        <f>SUM(F401:F403)</f>
        <v>18352</v>
      </c>
      <c r="G404" s="284">
        <f>SUM(G401:G403)</f>
        <v>22108.48</v>
      </c>
      <c r="H404" s="200">
        <f t="shared" si="8"/>
        <v>120.46904969485614</v>
      </c>
    </row>
    <row r="405" spans="1:8" ht="18">
      <c r="A405" s="156">
        <v>41</v>
      </c>
      <c r="B405" s="157" t="s">
        <v>172</v>
      </c>
      <c r="C405" s="158"/>
      <c r="D405" s="159" t="s">
        <v>24</v>
      </c>
      <c r="E405" s="297">
        <v>530</v>
      </c>
      <c r="F405" s="297">
        <v>530</v>
      </c>
      <c r="G405" s="298">
        <v>592.37</v>
      </c>
      <c r="H405" s="200">
        <f t="shared" si="8"/>
        <v>111.76792452830189</v>
      </c>
    </row>
    <row r="406" spans="1:8" ht="18">
      <c r="A406" s="156">
        <v>41</v>
      </c>
      <c r="B406" s="157" t="s">
        <v>174</v>
      </c>
      <c r="C406" s="158"/>
      <c r="D406" s="159" t="s">
        <v>90</v>
      </c>
      <c r="E406" s="297">
        <v>900</v>
      </c>
      <c r="F406" s="297">
        <v>900</v>
      </c>
      <c r="G406" s="298">
        <v>1100.32</v>
      </c>
      <c r="H406" s="200">
        <f t="shared" si="8"/>
        <v>122.25777777777778</v>
      </c>
    </row>
    <row r="407" spans="1:8" ht="18">
      <c r="A407" s="156">
        <v>41</v>
      </c>
      <c r="B407" s="157" t="s">
        <v>175</v>
      </c>
      <c r="C407" s="158" t="s">
        <v>117</v>
      </c>
      <c r="D407" s="159" t="s">
        <v>25</v>
      </c>
      <c r="E407" s="297">
        <v>198</v>
      </c>
      <c r="F407" s="297">
        <v>198</v>
      </c>
      <c r="G407" s="298">
        <v>236.85</v>
      </c>
      <c r="H407" s="200">
        <f t="shared" si="8"/>
        <v>119.62121212121212</v>
      </c>
    </row>
    <row r="408" spans="1:8" ht="18">
      <c r="A408" s="156">
        <v>41</v>
      </c>
      <c r="B408" s="157" t="s">
        <v>175</v>
      </c>
      <c r="C408" s="158" t="s">
        <v>121</v>
      </c>
      <c r="D408" s="159" t="s">
        <v>176</v>
      </c>
      <c r="E408" s="297">
        <v>1963</v>
      </c>
      <c r="F408" s="297">
        <v>1963</v>
      </c>
      <c r="G408" s="298">
        <v>2369.75</v>
      </c>
      <c r="H408" s="200">
        <f t="shared" si="8"/>
        <v>120.72083545593479</v>
      </c>
    </row>
    <row r="409" spans="1:8" ht="18">
      <c r="A409" s="156">
        <v>41</v>
      </c>
      <c r="B409" s="157" t="s">
        <v>175</v>
      </c>
      <c r="C409" s="158" t="s">
        <v>123</v>
      </c>
      <c r="D409" s="169" t="s">
        <v>18</v>
      </c>
      <c r="E409" s="297">
        <v>115</v>
      </c>
      <c r="F409" s="297">
        <v>115</v>
      </c>
      <c r="G409" s="298">
        <v>135.36</v>
      </c>
      <c r="H409" s="200">
        <f t="shared" si="8"/>
        <v>117.70434782608696</v>
      </c>
    </row>
    <row r="410" spans="1:8" ht="18">
      <c r="A410" s="156">
        <v>41</v>
      </c>
      <c r="B410" s="157" t="s">
        <v>175</v>
      </c>
      <c r="C410" s="158" t="s">
        <v>134</v>
      </c>
      <c r="D410" s="159" t="s">
        <v>19</v>
      </c>
      <c r="E410" s="297">
        <v>421</v>
      </c>
      <c r="F410" s="297">
        <v>421</v>
      </c>
      <c r="G410" s="298">
        <v>330.04</v>
      </c>
      <c r="H410" s="200">
        <f t="shared" si="8"/>
        <v>78.39429928741093</v>
      </c>
    </row>
    <row r="411" spans="1:8" ht="18">
      <c r="A411" s="156">
        <v>41</v>
      </c>
      <c r="B411" s="157" t="s">
        <v>175</v>
      </c>
      <c r="C411" s="158" t="s">
        <v>177</v>
      </c>
      <c r="D411" s="159" t="s">
        <v>27</v>
      </c>
      <c r="E411" s="297">
        <v>141</v>
      </c>
      <c r="F411" s="297">
        <v>141</v>
      </c>
      <c r="G411" s="298">
        <v>109.99</v>
      </c>
      <c r="H411" s="200">
        <f t="shared" si="8"/>
        <v>78.00709219858155</v>
      </c>
    </row>
    <row r="412" spans="1:8" ht="18">
      <c r="A412" s="156">
        <v>41</v>
      </c>
      <c r="B412" s="157" t="s">
        <v>175</v>
      </c>
      <c r="C412" s="158" t="s">
        <v>178</v>
      </c>
      <c r="D412" s="159" t="s">
        <v>179</v>
      </c>
      <c r="E412" s="297">
        <v>666</v>
      </c>
      <c r="F412" s="297">
        <v>666</v>
      </c>
      <c r="G412" s="298">
        <v>804</v>
      </c>
      <c r="H412" s="200">
        <f t="shared" si="8"/>
        <v>120.72072072072073</v>
      </c>
    </row>
    <row r="413" spans="1:8" ht="18.75">
      <c r="A413" s="166"/>
      <c r="B413" s="162"/>
      <c r="C413" s="163"/>
      <c r="D413" s="164" t="s">
        <v>271</v>
      </c>
      <c r="E413" s="286">
        <f>SUM(E405:E412)</f>
        <v>4934</v>
      </c>
      <c r="F413" s="286">
        <f>SUM(F405:F412)</f>
        <v>4934</v>
      </c>
      <c r="G413" s="284">
        <f>SUM(G405:G412)</f>
        <v>5678.679999999999</v>
      </c>
      <c r="H413" s="200">
        <f t="shared" si="8"/>
        <v>115.09282529387919</v>
      </c>
    </row>
    <row r="414" spans="1:8" ht="18">
      <c r="A414" s="156">
        <v>41</v>
      </c>
      <c r="B414" s="157" t="s">
        <v>225</v>
      </c>
      <c r="C414" s="158" t="s">
        <v>117</v>
      </c>
      <c r="D414" s="159" t="s">
        <v>20</v>
      </c>
      <c r="E414" s="297">
        <v>10</v>
      </c>
      <c r="F414" s="297">
        <v>10</v>
      </c>
      <c r="G414" s="298">
        <v>0</v>
      </c>
      <c r="H414" s="200">
        <v>0</v>
      </c>
    </row>
    <row r="415" spans="1:8" ht="18">
      <c r="A415" s="156">
        <v>41</v>
      </c>
      <c r="B415" s="157" t="s">
        <v>188</v>
      </c>
      <c r="C415" s="158" t="s">
        <v>117</v>
      </c>
      <c r="D415" s="159" t="s">
        <v>34</v>
      </c>
      <c r="E415" s="297">
        <v>300</v>
      </c>
      <c r="F415" s="297">
        <v>300</v>
      </c>
      <c r="G415" s="298">
        <v>82.33</v>
      </c>
      <c r="H415" s="200">
        <f t="shared" si="8"/>
        <v>27.44333333333333</v>
      </c>
    </row>
    <row r="416" spans="1:8" ht="18">
      <c r="A416" s="156">
        <v>41</v>
      </c>
      <c r="B416" s="157" t="s">
        <v>188</v>
      </c>
      <c r="C416" s="158" t="s">
        <v>123</v>
      </c>
      <c r="D416" s="159" t="s">
        <v>190</v>
      </c>
      <c r="E416" s="297">
        <v>30</v>
      </c>
      <c r="F416" s="297">
        <v>30</v>
      </c>
      <c r="G416" s="298">
        <v>0</v>
      </c>
      <c r="H416" s="200">
        <v>0</v>
      </c>
    </row>
    <row r="417" spans="1:8" ht="18">
      <c r="A417" s="156">
        <v>41</v>
      </c>
      <c r="B417" s="157" t="s">
        <v>192</v>
      </c>
      <c r="C417" s="158" t="s">
        <v>144</v>
      </c>
      <c r="D417" s="169" t="s">
        <v>30</v>
      </c>
      <c r="E417" s="297">
        <v>500</v>
      </c>
      <c r="F417" s="297">
        <v>500</v>
      </c>
      <c r="G417" s="298">
        <v>370.73</v>
      </c>
      <c r="H417" s="200">
        <f aca="true" t="shared" si="9" ref="H417:H481">G417/F417*100</f>
        <v>74.146</v>
      </c>
    </row>
    <row r="418" spans="1:8" ht="18">
      <c r="A418" s="156" t="s">
        <v>391</v>
      </c>
      <c r="B418" s="157" t="s">
        <v>192</v>
      </c>
      <c r="C418" s="158" t="s">
        <v>200</v>
      </c>
      <c r="D418" s="169" t="s">
        <v>107</v>
      </c>
      <c r="E418" s="297">
        <v>0</v>
      </c>
      <c r="F418" s="297">
        <v>0</v>
      </c>
      <c r="G418" s="298">
        <v>13366.86</v>
      </c>
      <c r="H418" s="200"/>
    </row>
    <row r="419" spans="1:8" ht="18">
      <c r="A419" s="156">
        <v>41</v>
      </c>
      <c r="B419" s="157" t="s">
        <v>203</v>
      </c>
      <c r="C419" s="158" t="s">
        <v>134</v>
      </c>
      <c r="D419" s="169" t="s">
        <v>282</v>
      </c>
      <c r="E419" s="297">
        <v>200</v>
      </c>
      <c r="F419" s="297">
        <v>200</v>
      </c>
      <c r="G419" s="298">
        <v>0</v>
      </c>
      <c r="H419" s="200">
        <f t="shared" si="9"/>
        <v>0</v>
      </c>
    </row>
    <row r="420" spans="1:8" ht="18">
      <c r="A420" s="156">
        <v>41</v>
      </c>
      <c r="B420" s="157" t="s">
        <v>203</v>
      </c>
      <c r="C420" s="158" t="s">
        <v>144</v>
      </c>
      <c r="D420" s="169" t="s">
        <v>367</v>
      </c>
      <c r="E420" s="297">
        <v>200</v>
      </c>
      <c r="F420" s="297">
        <v>200</v>
      </c>
      <c r="G420" s="298">
        <v>0</v>
      </c>
      <c r="H420" s="200">
        <v>0</v>
      </c>
    </row>
    <row r="421" spans="1:8" ht="18">
      <c r="A421" s="156">
        <v>41</v>
      </c>
      <c r="B421" s="157" t="s">
        <v>184</v>
      </c>
      <c r="C421" s="158" t="s">
        <v>117</v>
      </c>
      <c r="D421" s="169" t="s">
        <v>106</v>
      </c>
      <c r="E421" s="297">
        <v>30</v>
      </c>
      <c r="F421" s="297">
        <v>30</v>
      </c>
      <c r="G421" s="298">
        <v>97</v>
      </c>
      <c r="H421" s="200">
        <v>0</v>
      </c>
    </row>
    <row r="422" spans="1:8" ht="18">
      <c r="A422" s="156">
        <v>41</v>
      </c>
      <c r="B422" s="157" t="s">
        <v>184</v>
      </c>
      <c r="C422" s="158" t="s">
        <v>134</v>
      </c>
      <c r="D422" s="169" t="s">
        <v>210</v>
      </c>
      <c r="E422" s="297">
        <v>200</v>
      </c>
      <c r="F422" s="297">
        <v>200</v>
      </c>
      <c r="G422" s="298">
        <v>110</v>
      </c>
      <c r="H422" s="200">
        <f t="shared" si="9"/>
        <v>55.00000000000001</v>
      </c>
    </row>
    <row r="423" spans="1:8" ht="18">
      <c r="A423" s="156">
        <v>41</v>
      </c>
      <c r="B423" s="157" t="s">
        <v>184</v>
      </c>
      <c r="C423" s="158" t="s">
        <v>207</v>
      </c>
      <c r="D423" s="169" t="s">
        <v>274</v>
      </c>
      <c r="E423" s="297">
        <v>50</v>
      </c>
      <c r="F423" s="297">
        <v>50</v>
      </c>
      <c r="G423" s="298">
        <v>0</v>
      </c>
      <c r="H423" s="200">
        <f t="shared" si="9"/>
        <v>0</v>
      </c>
    </row>
    <row r="424" spans="1:8" ht="18">
      <c r="A424" s="156">
        <v>41</v>
      </c>
      <c r="B424" s="157" t="s">
        <v>221</v>
      </c>
      <c r="C424" s="158" t="s">
        <v>212</v>
      </c>
      <c r="D424" s="169" t="s">
        <v>29</v>
      </c>
      <c r="E424" s="297">
        <v>50</v>
      </c>
      <c r="F424" s="297">
        <v>50</v>
      </c>
      <c r="G424" s="298">
        <v>0</v>
      </c>
      <c r="H424" s="200">
        <f t="shared" si="9"/>
        <v>0</v>
      </c>
    </row>
    <row r="425" spans="1:8" ht="18.75">
      <c r="A425" s="166"/>
      <c r="B425" s="162"/>
      <c r="C425" s="163"/>
      <c r="D425" s="164" t="s">
        <v>283</v>
      </c>
      <c r="E425" s="286">
        <f>SUM(E414:E424)</f>
        <v>1570</v>
      </c>
      <c r="F425" s="286">
        <f>SUM(F414:F424)</f>
        <v>1570</v>
      </c>
      <c r="G425" s="284">
        <f>SUM(G414:G424)</f>
        <v>14026.92</v>
      </c>
      <c r="H425" s="200">
        <f t="shared" si="9"/>
        <v>893.4343949044585</v>
      </c>
    </row>
    <row r="426" spans="1:8" ht="18">
      <c r="A426" s="166"/>
      <c r="B426" s="162"/>
      <c r="C426" s="163"/>
      <c r="D426" s="164" t="s">
        <v>284</v>
      </c>
      <c r="E426" s="309">
        <f>E425+E413+E404</f>
        <v>24856</v>
      </c>
      <c r="F426" s="309">
        <f>F425+F413+F404</f>
        <v>24856</v>
      </c>
      <c r="G426" s="288">
        <f>G425+G413+G404</f>
        <v>41814.08</v>
      </c>
      <c r="H426" s="200">
        <f t="shared" si="9"/>
        <v>168.22529771483747</v>
      </c>
    </row>
    <row r="427" spans="1:8" ht="18">
      <c r="A427" s="167"/>
      <c r="B427" s="157"/>
      <c r="C427" s="158"/>
      <c r="D427" s="165"/>
      <c r="E427" s="287"/>
      <c r="F427" s="287"/>
      <c r="G427" s="300"/>
      <c r="H427" s="200"/>
    </row>
    <row r="428" spans="1:8" ht="18">
      <c r="A428" s="167"/>
      <c r="B428" s="340" t="s">
        <v>346</v>
      </c>
      <c r="C428" s="158"/>
      <c r="D428" s="175" t="s">
        <v>369</v>
      </c>
      <c r="E428" s="299"/>
      <c r="F428" s="299"/>
      <c r="G428" s="194"/>
      <c r="H428" s="200"/>
    </row>
    <row r="429" spans="1:8" ht="18">
      <c r="A429" s="156">
        <v>41</v>
      </c>
      <c r="B429" s="157" t="s">
        <v>166</v>
      </c>
      <c r="C429" s="158"/>
      <c r="D429" s="159" t="s">
        <v>281</v>
      </c>
      <c r="E429" s="297">
        <v>8000</v>
      </c>
      <c r="F429" s="297">
        <v>8000</v>
      </c>
      <c r="G429" s="298">
        <v>4359.44</v>
      </c>
      <c r="H429" s="200">
        <f t="shared" si="9"/>
        <v>54.492999999999995</v>
      </c>
    </row>
    <row r="430" spans="1:8" ht="18">
      <c r="A430" s="156">
        <v>41</v>
      </c>
      <c r="B430" s="157" t="s">
        <v>167</v>
      </c>
      <c r="C430" s="158" t="s">
        <v>117</v>
      </c>
      <c r="D430" s="159" t="s">
        <v>37</v>
      </c>
      <c r="E430" s="297">
        <v>460</v>
      </c>
      <c r="F430" s="297">
        <v>460</v>
      </c>
      <c r="G430" s="298">
        <v>154.12</v>
      </c>
      <c r="H430" s="200">
        <f t="shared" si="9"/>
        <v>33.504347826086956</v>
      </c>
    </row>
    <row r="431" spans="1:8" ht="18">
      <c r="A431" s="156">
        <v>41</v>
      </c>
      <c r="B431" s="157" t="s">
        <v>167</v>
      </c>
      <c r="C431" s="158" t="s">
        <v>121</v>
      </c>
      <c r="D431" s="159" t="s">
        <v>269</v>
      </c>
      <c r="E431" s="297">
        <v>50</v>
      </c>
      <c r="F431" s="297">
        <v>50</v>
      </c>
      <c r="G431" s="298">
        <v>0</v>
      </c>
      <c r="H431" s="200">
        <f t="shared" si="9"/>
        <v>0</v>
      </c>
    </row>
    <row r="432" spans="1:8" ht="18">
      <c r="A432" s="156">
        <v>41</v>
      </c>
      <c r="B432" s="157" t="s">
        <v>169</v>
      </c>
      <c r="C432" s="158"/>
      <c r="D432" s="159" t="s">
        <v>32</v>
      </c>
      <c r="E432" s="297">
        <v>700</v>
      </c>
      <c r="F432" s="297">
        <v>700</v>
      </c>
      <c r="G432" s="298">
        <v>89.25</v>
      </c>
      <c r="H432" s="200">
        <f t="shared" si="9"/>
        <v>12.75</v>
      </c>
    </row>
    <row r="433" spans="1:8" ht="18.75">
      <c r="A433" s="166"/>
      <c r="B433" s="162"/>
      <c r="C433" s="163"/>
      <c r="D433" s="164" t="s">
        <v>270</v>
      </c>
      <c r="E433" s="286">
        <f>SUM(E429:E432)</f>
        <v>9210</v>
      </c>
      <c r="F433" s="286">
        <f>SUM(F429:F432)</f>
        <v>9210</v>
      </c>
      <c r="G433" s="284">
        <f>SUM(G429:G432)</f>
        <v>4602.8099999999995</v>
      </c>
      <c r="H433" s="200">
        <f t="shared" si="9"/>
        <v>49.97622149837133</v>
      </c>
    </row>
    <row r="434" spans="1:8" ht="18">
      <c r="A434" s="156">
        <v>41</v>
      </c>
      <c r="B434" s="157" t="s">
        <v>172</v>
      </c>
      <c r="C434" s="158"/>
      <c r="D434" s="159" t="s">
        <v>24</v>
      </c>
      <c r="E434" s="297">
        <v>310</v>
      </c>
      <c r="F434" s="297">
        <v>310</v>
      </c>
      <c r="G434" s="298">
        <v>344.45</v>
      </c>
      <c r="H434" s="200">
        <f t="shared" si="9"/>
        <v>111.11290322580645</v>
      </c>
    </row>
    <row r="435" spans="1:8" ht="18">
      <c r="A435" s="156">
        <v>41</v>
      </c>
      <c r="B435" s="157" t="s">
        <v>174</v>
      </c>
      <c r="C435" s="158"/>
      <c r="D435" s="159" t="s">
        <v>90</v>
      </c>
      <c r="E435" s="297">
        <v>460</v>
      </c>
      <c r="F435" s="297">
        <v>460</v>
      </c>
      <c r="G435" s="298">
        <v>651</v>
      </c>
      <c r="H435" s="200">
        <f t="shared" si="9"/>
        <v>141.52173913043478</v>
      </c>
    </row>
    <row r="436" spans="1:8" ht="18">
      <c r="A436" s="156">
        <v>41</v>
      </c>
      <c r="B436" s="157" t="s">
        <v>175</v>
      </c>
      <c r="C436" s="158" t="s">
        <v>117</v>
      </c>
      <c r="D436" s="159" t="s">
        <v>25</v>
      </c>
      <c r="E436" s="297">
        <v>130</v>
      </c>
      <c r="F436" s="297">
        <v>130</v>
      </c>
      <c r="G436" s="298">
        <v>139.24</v>
      </c>
      <c r="H436" s="200">
        <f t="shared" si="9"/>
        <v>107.1076923076923</v>
      </c>
    </row>
    <row r="437" spans="1:8" ht="18">
      <c r="A437" s="156">
        <v>41</v>
      </c>
      <c r="B437" s="157" t="s">
        <v>175</v>
      </c>
      <c r="C437" s="158" t="s">
        <v>121</v>
      </c>
      <c r="D437" s="159" t="s">
        <v>176</v>
      </c>
      <c r="E437" s="297">
        <v>1300</v>
      </c>
      <c r="F437" s="297">
        <v>1300</v>
      </c>
      <c r="G437" s="298">
        <v>1393.65</v>
      </c>
      <c r="H437" s="200">
        <f t="shared" si="9"/>
        <v>107.20384615384617</v>
      </c>
    </row>
    <row r="438" spans="1:8" ht="18">
      <c r="A438" s="156">
        <v>41</v>
      </c>
      <c r="B438" s="157" t="s">
        <v>175</v>
      </c>
      <c r="C438" s="158" t="s">
        <v>123</v>
      </c>
      <c r="D438" s="169" t="s">
        <v>18</v>
      </c>
      <c r="E438" s="297">
        <v>80</v>
      </c>
      <c r="F438" s="297">
        <v>80</v>
      </c>
      <c r="G438" s="298">
        <v>79.53</v>
      </c>
      <c r="H438" s="200">
        <f t="shared" si="9"/>
        <v>99.41250000000001</v>
      </c>
    </row>
    <row r="439" spans="1:8" ht="18">
      <c r="A439" s="156">
        <v>41</v>
      </c>
      <c r="B439" s="157" t="s">
        <v>175</v>
      </c>
      <c r="C439" s="158" t="s">
        <v>134</v>
      </c>
      <c r="D439" s="159" t="s">
        <v>19</v>
      </c>
      <c r="E439" s="297">
        <v>290</v>
      </c>
      <c r="F439" s="297">
        <v>290</v>
      </c>
      <c r="G439" s="298">
        <v>195.24</v>
      </c>
      <c r="H439" s="200">
        <f t="shared" si="9"/>
        <v>67.32413793103449</v>
      </c>
    </row>
    <row r="440" spans="1:8" ht="18">
      <c r="A440" s="156">
        <v>41</v>
      </c>
      <c r="B440" s="157" t="s">
        <v>175</v>
      </c>
      <c r="C440" s="158" t="s">
        <v>177</v>
      </c>
      <c r="D440" s="159" t="s">
        <v>27</v>
      </c>
      <c r="E440" s="297">
        <v>100</v>
      </c>
      <c r="F440" s="297">
        <v>100</v>
      </c>
      <c r="G440" s="298">
        <v>65.02</v>
      </c>
      <c r="H440" s="200">
        <f t="shared" si="9"/>
        <v>65.02</v>
      </c>
    </row>
    <row r="441" spans="1:8" ht="18">
      <c r="A441" s="156">
        <v>41</v>
      </c>
      <c r="B441" s="157" t="s">
        <v>175</v>
      </c>
      <c r="C441" s="158" t="s">
        <v>178</v>
      </c>
      <c r="D441" s="159" t="s">
        <v>179</v>
      </c>
      <c r="E441" s="297">
        <v>460</v>
      </c>
      <c r="F441" s="297">
        <v>460</v>
      </c>
      <c r="G441" s="298">
        <v>472.79</v>
      </c>
      <c r="H441" s="200">
        <f t="shared" si="9"/>
        <v>102.7804347826087</v>
      </c>
    </row>
    <row r="442" spans="1:8" ht="18.75">
      <c r="A442" s="166"/>
      <c r="B442" s="162"/>
      <c r="C442" s="163"/>
      <c r="D442" s="164" t="s">
        <v>271</v>
      </c>
      <c r="E442" s="286">
        <f>SUM(E434:E441)</f>
        <v>3130</v>
      </c>
      <c r="F442" s="286">
        <f>SUM(F434:F441)</f>
        <v>3130</v>
      </c>
      <c r="G442" s="284">
        <f>SUM(G434:G441)</f>
        <v>3340.9200000000005</v>
      </c>
      <c r="H442" s="200">
        <f t="shared" si="9"/>
        <v>106.73865814696488</v>
      </c>
    </row>
    <row r="443" spans="1:8" ht="18">
      <c r="A443" s="156">
        <v>41</v>
      </c>
      <c r="B443" s="157" t="s">
        <v>225</v>
      </c>
      <c r="C443" s="158" t="s">
        <v>117</v>
      </c>
      <c r="D443" s="159" t="s">
        <v>20</v>
      </c>
      <c r="E443" s="297">
        <v>10</v>
      </c>
      <c r="F443" s="297">
        <v>10</v>
      </c>
      <c r="G443" s="298">
        <v>0</v>
      </c>
      <c r="H443" s="200">
        <v>0</v>
      </c>
    </row>
    <row r="444" spans="1:8" ht="18">
      <c r="A444" s="156">
        <v>41</v>
      </c>
      <c r="B444" s="157" t="s">
        <v>188</v>
      </c>
      <c r="C444" s="158" t="s">
        <v>117</v>
      </c>
      <c r="D444" s="159" t="s">
        <v>34</v>
      </c>
      <c r="E444" s="297">
        <v>300</v>
      </c>
      <c r="F444" s="297">
        <v>300</v>
      </c>
      <c r="G444" s="298">
        <v>82.33</v>
      </c>
      <c r="H444" s="200">
        <f t="shared" si="9"/>
        <v>27.44333333333333</v>
      </c>
    </row>
    <row r="445" spans="1:8" ht="18">
      <c r="A445" s="156">
        <v>41</v>
      </c>
      <c r="B445" s="157" t="s">
        <v>188</v>
      </c>
      <c r="C445" s="158" t="s">
        <v>123</v>
      </c>
      <c r="D445" s="159" t="s">
        <v>190</v>
      </c>
      <c r="E445" s="297">
        <v>30</v>
      </c>
      <c r="F445" s="297">
        <v>30</v>
      </c>
      <c r="G445" s="298">
        <v>0</v>
      </c>
      <c r="H445" s="200">
        <v>0</v>
      </c>
    </row>
    <row r="446" spans="1:8" ht="18">
      <c r="A446" s="156">
        <v>41</v>
      </c>
      <c r="B446" s="157" t="s">
        <v>192</v>
      </c>
      <c r="C446" s="158" t="s">
        <v>144</v>
      </c>
      <c r="D446" s="169" t="s">
        <v>30</v>
      </c>
      <c r="E446" s="297">
        <v>500</v>
      </c>
      <c r="F446" s="297">
        <v>500</v>
      </c>
      <c r="G446" s="298">
        <v>341.11</v>
      </c>
      <c r="H446" s="200">
        <f t="shared" si="9"/>
        <v>68.22200000000001</v>
      </c>
    </row>
    <row r="447" spans="1:8" ht="18">
      <c r="A447" s="156">
        <v>41</v>
      </c>
      <c r="B447" s="157" t="s">
        <v>184</v>
      </c>
      <c r="C447" s="158" t="s">
        <v>117</v>
      </c>
      <c r="D447" s="169" t="s">
        <v>106</v>
      </c>
      <c r="E447" s="297">
        <v>30</v>
      </c>
      <c r="F447" s="297">
        <v>30</v>
      </c>
      <c r="G447" s="298">
        <v>97</v>
      </c>
      <c r="H447" s="200">
        <v>0</v>
      </c>
    </row>
    <row r="448" spans="1:8" ht="18">
      <c r="A448" s="156">
        <v>41</v>
      </c>
      <c r="B448" s="157" t="s">
        <v>184</v>
      </c>
      <c r="C448" s="158" t="s">
        <v>207</v>
      </c>
      <c r="D448" s="169" t="s">
        <v>274</v>
      </c>
      <c r="E448" s="297">
        <v>40</v>
      </c>
      <c r="F448" s="297">
        <v>40</v>
      </c>
      <c r="G448" s="298">
        <v>0</v>
      </c>
      <c r="H448" s="200">
        <f t="shared" si="9"/>
        <v>0</v>
      </c>
    </row>
    <row r="449" spans="1:8" ht="18">
      <c r="A449" s="156">
        <v>41</v>
      </c>
      <c r="B449" s="157" t="s">
        <v>184</v>
      </c>
      <c r="C449" s="158" t="s">
        <v>186</v>
      </c>
      <c r="D449" s="169" t="s">
        <v>21</v>
      </c>
      <c r="E449" s="297">
        <v>1140</v>
      </c>
      <c r="F449" s="297">
        <v>1140</v>
      </c>
      <c r="G449" s="298">
        <v>231.18</v>
      </c>
      <c r="H449" s="200">
        <v>0</v>
      </c>
    </row>
    <row r="450" spans="1:8" ht="18">
      <c r="A450" s="156">
        <v>41</v>
      </c>
      <c r="B450" s="157" t="s">
        <v>221</v>
      </c>
      <c r="C450" s="158" t="s">
        <v>212</v>
      </c>
      <c r="D450" s="169" t="s">
        <v>29</v>
      </c>
      <c r="E450" s="297">
        <v>40</v>
      </c>
      <c r="F450" s="297">
        <v>40</v>
      </c>
      <c r="G450" s="298">
        <v>0</v>
      </c>
      <c r="H450" s="200">
        <f>G450/F450*100</f>
        <v>0</v>
      </c>
    </row>
    <row r="451" spans="1:8" ht="18.75">
      <c r="A451" s="166"/>
      <c r="B451" s="162"/>
      <c r="C451" s="163"/>
      <c r="D451" s="164" t="s">
        <v>283</v>
      </c>
      <c r="E451" s="286">
        <f>SUM(E443:E450)</f>
        <v>2090</v>
      </c>
      <c r="F451" s="286">
        <f>SUM(F443:F450)</f>
        <v>2090</v>
      </c>
      <c r="G451" s="305">
        <f>SUM(G443:G450)</f>
        <v>751.6200000000001</v>
      </c>
      <c r="H451" s="200">
        <f>G451/F451*100</f>
        <v>35.96267942583732</v>
      </c>
    </row>
    <row r="452" spans="1:8" ht="18.75" thickBot="1">
      <c r="A452" s="166"/>
      <c r="B452" s="162"/>
      <c r="C452" s="163"/>
      <c r="D452" s="164" t="s">
        <v>284</v>
      </c>
      <c r="E452" s="309">
        <f>E451+E437+E428</f>
        <v>3390</v>
      </c>
      <c r="F452" s="309">
        <f>F451+F437+F428</f>
        <v>3390</v>
      </c>
      <c r="G452" s="288">
        <f>G451+G437+G428</f>
        <v>2145.2700000000004</v>
      </c>
      <c r="H452" s="200">
        <f>G452/F452*100</f>
        <v>63.28230088495577</v>
      </c>
    </row>
    <row r="453" spans="1:8" ht="19.5" thickTop="1">
      <c r="A453" s="275" t="s">
        <v>111</v>
      </c>
      <c r="B453" s="138" t="s">
        <v>112</v>
      </c>
      <c r="C453" s="137" t="s">
        <v>113</v>
      </c>
      <c r="D453" s="139" t="s">
        <v>114</v>
      </c>
      <c r="E453" s="276" t="s">
        <v>322</v>
      </c>
      <c r="F453" s="360" t="s">
        <v>357</v>
      </c>
      <c r="G453" s="277" t="s">
        <v>323</v>
      </c>
      <c r="H453" s="140" t="s">
        <v>63</v>
      </c>
    </row>
    <row r="454" spans="1:8" ht="19.5" thickBot="1">
      <c r="A454" s="278" t="s">
        <v>115</v>
      </c>
      <c r="B454" s="141"/>
      <c r="C454" s="343" t="s">
        <v>116</v>
      </c>
      <c r="D454" s="142"/>
      <c r="E454" s="279" t="s">
        <v>403</v>
      </c>
      <c r="F454" s="279" t="s">
        <v>403</v>
      </c>
      <c r="G454" s="280" t="s">
        <v>403</v>
      </c>
      <c r="H454" s="143" t="s">
        <v>11</v>
      </c>
    </row>
    <row r="455" spans="1:8" ht="18.75" thickTop="1">
      <c r="A455" s="167"/>
      <c r="B455" s="340" t="s">
        <v>347</v>
      </c>
      <c r="C455" s="158"/>
      <c r="D455" s="175" t="s">
        <v>285</v>
      </c>
      <c r="E455" s="299"/>
      <c r="F455" s="299"/>
      <c r="G455" s="194"/>
      <c r="H455" s="200"/>
    </row>
    <row r="456" spans="1:8" ht="18">
      <c r="A456" s="156">
        <v>111</v>
      </c>
      <c r="B456" s="157" t="s">
        <v>166</v>
      </c>
      <c r="C456" s="158"/>
      <c r="D456" s="159" t="s">
        <v>286</v>
      </c>
      <c r="E456" s="297">
        <v>24969</v>
      </c>
      <c r="F456" s="297">
        <v>27586</v>
      </c>
      <c r="G456" s="298">
        <v>33308.84</v>
      </c>
      <c r="H456" s="200">
        <f t="shared" si="9"/>
        <v>120.74545059087941</v>
      </c>
    </row>
    <row r="457" spans="1:8" ht="18">
      <c r="A457" s="156">
        <v>41</v>
      </c>
      <c r="B457" s="157" t="s">
        <v>166</v>
      </c>
      <c r="C457" s="158"/>
      <c r="D457" s="159" t="s">
        <v>286</v>
      </c>
      <c r="E457" s="297">
        <v>10000</v>
      </c>
      <c r="F457" s="297">
        <v>10000</v>
      </c>
      <c r="G457" s="298">
        <v>14660.38</v>
      </c>
      <c r="H457" s="200">
        <f t="shared" si="9"/>
        <v>146.6038</v>
      </c>
    </row>
    <row r="458" spans="1:8" ht="18">
      <c r="A458" s="156">
        <v>111</v>
      </c>
      <c r="B458" s="157" t="s">
        <v>167</v>
      </c>
      <c r="C458" s="158" t="s">
        <v>117</v>
      </c>
      <c r="D458" s="159" t="s">
        <v>37</v>
      </c>
      <c r="E458" s="297">
        <v>3048</v>
      </c>
      <c r="F458" s="297">
        <v>3048</v>
      </c>
      <c r="G458" s="298">
        <v>683.06</v>
      </c>
      <c r="H458" s="200">
        <f t="shared" si="9"/>
        <v>22.41010498687664</v>
      </c>
    </row>
    <row r="459" spans="1:8" ht="18">
      <c r="A459" s="156">
        <v>111</v>
      </c>
      <c r="B459" s="157" t="s">
        <v>167</v>
      </c>
      <c r="C459" s="158" t="s">
        <v>121</v>
      </c>
      <c r="D459" s="159"/>
      <c r="E459" s="297">
        <v>2000</v>
      </c>
      <c r="F459" s="297">
        <v>2000</v>
      </c>
      <c r="G459" s="298">
        <v>1299.81</v>
      </c>
      <c r="H459" s="200">
        <f t="shared" si="9"/>
        <v>64.9905</v>
      </c>
    </row>
    <row r="460" spans="1:8" ht="18">
      <c r="A460" s="156">
        <v>111</v>
      </c>
      <c r="B460" s="157" t="s">
        <v>169</v>
      </c>
      <c r="C460" s="158"/>
      <c r="D460" s="159" t="s">
        <v>32</v>
      </c>
      <c r="E460" s="297">
        <v>1200</v>
      </c>
      <c r="F460" s="297">
        <v>1200</v>
      </c>
      <c r="G460" s="298">
        <v>225</v>
      </c>
      <c r="H460" s="200">
        <f t="shared" si="9"/>
        <v>18.75</v>
      </c>
    </row>
    <row r="461" spans="1:8" ht="18.75">
      <c r="A461" s="166"/>
      <c r="B461" s="162"/>
      <c r="C461" s="163"/>
      <c r="D461" s="164" t="s">
        <v>270</v>
      </c>
      <c r="E461" s="286">
        <f>SUM(E456:E460)</f>
        <v>41217</v>
      </c>
      <c r="F461" s="286">
        <f>SUM(F456:F460)</f>
        <v>43834</v>
      </c>
      <c r="G461" s="284">
        <f>SUM(G456:G460)</f>
        <v>50177.08999999999</v>
      </c>
      <c r="H461" s="200">
        <f t="shared" si="9"/>
        <v>114.47070766984531</v>
      </c>
    </row>
    <row r="462" spans="1:8" ht="18">
      <c r="A462" s="156">
        <v>111</v>
      </c>
      <c r="B462" s="157" t="s">
        <v>172</v>
      </c>
      <c r="C462" s="158"/>
      <c r="D462" s="159" t="s">
        <v>24</v>
      </c>
      <c r="E462" s="297">
        <v>1800</v>
      </c>
      <c r="F462" s="297">
        <v>1800</v>
      </c>
      <c r="G462" s="298">
        <v>2105.61</v>
      </c>
      <c r="H462" s="200">
        <f t="shared" si="9"/>
        <v>116.97833333333334</v>
      </c>
    </row>
    <row r="463" spans="1:8" ht="18">
      <c r="A463" s="156">
        <v>111</v>
      </c>
      <c r="B463" s="157" t="s">
        <v>174</v>
      </c>
      <c r="C463" s="158"/>
      <c r="D463" s="159" t="s">
        <v>90</v>
      </c>
      <c r="E463" s="297">
        <v>1953</v>
      </c>
      <c r="F463" s="297">
        <v>1953</v>
      </c>
      <c r="G463" s="298">
        <v>2876.95</v>
      </c>
      <c r="H463" s="200">
        <f t="shared" si="9"/>
        <v>147.30926779313876</v>
      </c>
    </row>
    <row r="464" spans="1:8" ht="18">
      <c r="A464" s="156">
        <v>111</v>
      </c>
      <c r="B464" s="157" t="s">
        <v>175</v>
      </c>
      <c r="C464" s="158" t="s">
        <v>117</v>
      </c>
      <c r="D464" s="159" t="s">
        <v>25</v>
      </c>
      <c r="E464" s="297">
        <v>526</v>
      </c>
      <c r="F464" s="297">
        <v>526</v>
      </c>
      <c r="G464" s="298">
        <v>697.26</v>
      </c>
      <c r="H464" s="200">
        <f t="shared" si="9"/>
        <v>132.55893536121673</v>
      </c>
    </row>
    <row r="465" spans="1:8" ht="18">
      <c r="A465" s="156">
        <v>111</v>
      </c>
      <c r="B465" s="157" t="s">
        <v>175</v>
      </c>
      <c r="C465" s="158" t="s">
        <v>121</v>
      </c>
      <c r="D465" s="159" t="s">
        <v>176</v>
      </c>
      <c r="E465" s="297">
        <v>5254</v>
      </c>
      <c r="F465" s="297">
        <v>5254</v>
      </c>
      <c r="G465" s="298">
        <v>6975.57</v>
      </c>
      <c r="H465" s="200">
        <f t="shared" si="9"/>
        <v>132.76684430909782</v>
      </c>
    </row>
    <row r="466" spans="1:8" ht="18">
      <c r="A466" s="156">
        <v>111</v>
      </c>
      <c r="B466" s="157" t="s">
        <v>175</v>
      </c>
      <c r="C466" s="158" t="s">
        <v>123</v>
      </c>
      <c r="D466" s="169" t="s">
        <v>18</v>
      </c>
      <c r="E466" s="297">
        <v>302</v>
      </c>
      <c r="F466" s="297">
        <v>302</v>
      </c>
      <c r="G466" s="298">
        <v>398.4</v>
      </c>
      <c r="H466" s="200">
        <f t="shared" si="9"/>
        <v>131.9205298013245</v>
      </c>
    </row>
    <row r="467" spans="1:8" ht="18">
      <c r="A467" s="156">
        <v>111</v>
      </c>
      <c r="B467" s="157" t="s">
        <v>175</v>
      </c>
      <c r="C467" s="158" t="s">
        <v>134</v>
      </c>
      <c r="D467" s="159" t="s">
        <v>19</v>
      </c>
      <c r="E467" s="297">
        <v>1126</v>
      </c>
      <c r="F467" s="297">
        <v>1126</v>
      </c>
      <c r="G467" s="298">
        <v>1467.06</v>
      </c>
      <c r="H467" s="200">
        <f t="shared" si="9"/>
        <v>130.28952042628774</v>
      </c>
    </row>
    <row r="468" spans="1:8" ht="18">
      <c r="A468" s="156">
        <v>111</v>
      </c>
      <c r="B468" s="157" t="s">
        <v>175</v>
      </c>
      <c r="C468" s="158" t="s">
        <v>177</v>
      </c>
      <c r="D468" s="159" t="s">
        <v>27</v>
      </c>
      <c r="E468" s="297">
        <v>377</v>
      </c>
      <c r="F468" s="297">
        <v>377</v>
      </c>
      <c r="G468" s="298">
        <v>488.87</v>
      </c>
      <c r="H468" s="200">
        <f t="shared" si="9"/>
        <v>129.67374005305038</v>
      </c>
    </row>
    <row r="469" spans="1:8" ht="18">
      <c r="A469" s="156">
        <v>111</v>
      </c>
      <c r="B469" s="157" t="s">
        <v>175</v>
      </c>
      <c r="C469" s="158" t="s">
        <v>178</v>
      </c>
      <c r="D469" s="159" t="s">
        <v>179</v>
      </c>
      <c r="E469" s="297">
        <v>1790</v>
      </c>
      <c r="F469" s="297">
        <v>1790</v>
      </c>
      <c r="G469" s="298">
        <v>2366.47</v>
      </c>
      <c r="H469" s="200">
        <f t="shared" si="9"/>
        <v>132.20502793296086</v>
      </c>
    </row>
    <row r="470" spans="1:8" ht="18.75">
      <c r="A470" s="166"/>
      <c r="B470" s="162"/>
      <c r="C470" s="163"/>
      <c r="D470" s="164" t="s">
        <v>271</v>
      </c>
      <c r="E470" s="286">
        <f>SUM(E462:E469)</f>
        <v>13128</v>
      </c>
      <c r="F470" s="286">
        <f>SUM(F462:F469)</f>
        <v>13128</v>
      </c>
      <c r="G470" s="284">
        <f>SUM(G462:G469)</f>
        <v>17376.19</v>
      </c>
      <c r="H470" s="200">
        <f t="shared" si="9"/>
        <v>132.35976538695917</v>
      </c>
    </row>
    <row r="471" spans="1:8" ht="18">
      <c r="A471" s="156">
        <v>111</v>
      </c>
      <c r="B471" s="157" t="s">
        <v>225</v>
      </c>
      <c r="C471" s="158" t="s">
        <v>117</v>
      </c>
      <c r="D471" s="159" t="s">
        <v>20</v>
      </c>
      <c r="E471" s="297">
        <v>100</v>
      </c>
      <c r="F471" s="297">
        <v>100</v>
      </c>
      <c r="G471" s="298">
        <v>575</v>
      </c>
      <c r="H471" s="200">
        <v>0</v>
      </c>
    </row>
    <row r="472" spans="1:8" ht="18">
      <c r="A472" s="156">
        <v>111</v>
      </c>
      <c r="B472" s="157" t="s">
        <v>188</v>
      </c>
      <c r="C472" s="158" t="s">
        <v>117</v>
      </c>
      <c r="D472" s="159" t="s">
        <v>34</v>
      </c>
      <c r="E472" s="297">
        <v>4000</v>
      </c>
      <c r="F472" s="297">
        <v>3436</v>
      </c>
      <c r="G472" s="298">
        <v>4326.04</v>
      </c>
      <c r="H472" s="200">
        <f t="shared" si="9"/>
        <v>125.90337601862632</v>
      </c>
    </row>
    <row r="473" spans="1:8" ht="18">
      <c r="A473" s="156">
        <v>111</v>
      </c>
      <c r="B473" s="157" t="s">
        <v>188</v>
      </c>
      <c r="C473" s="158" t="s">
        <v>121</v>
      </c>
      <c r="D473" s="159" t="s">
        <v>287</v>
      </c>
      <c r="E473" s="297">
        <v>500</v>
      </c>
      <c r="F473" s="297">
        <v>500</v>
      </c>
      <c r="G473" s="298">
        <v>489.05</v>
      </c>
      <c r="H473" s="200">
        <f t="shared" si="9"/>
        <v>97.81</v>
      </c>
    </row>
    <row r="474" spans="1:8" ht="18">
      <c r="A474" s="156">
        <v>111</v>
      </c>
      <c r="B474" s="157" t="s">
        <v>188</v>
      </c>
      <c r="C474" s="158" t="s">
        <v>123</v>
      </c>
      <c r="D474" s="159" t="s">
        <v>190</v>
      </c>
      <c r="E474" s="297">
        <v>200</v>
      </c>
      <c r="F474" s="297">
        <v>200</v>
      </c>
      <c r="G474" s="298">
        <v>0</v>
      </c>
      <c r="H474" s="200">
        <f t="shared" si="9"/>
        <v>0</v>
      </c>
    </row>
    <row r="475" spans="1:8" ht="18">
      <c r="A475" s="156">
        <v>111</v>
      </c>
      <c r="B475" s="157" t="s">
        <v>192</v>
      </c>
      <c r="C475" s="158" t="s">
        <v>144</v>
      </c>
      <c r="D475" s="169" t="s">
        <v>30</v>
      </c>
      <c r="E475" s="297">
        <v>2736</v>
      </c>
      <c r="F475" s="297">
        <v>2900</v>
      </c>
      <c r="G475" s="298">
        <v>3728.89</v>
      </c>
      <c r="H475" s="200">
        <f t="shared" si="9"/>
        <v>128.58241379310346</v>
      </c>
    </row>
    <row r="476" spans="1:8" ht="18">
      <c r="A476" s="156">
        <v>111</v>
      </c>
      <c r="B476" s="157" t="s">
        <v>192</v>
      </c>
      <c r="C476" s="158" t="s">
        <v>196</v>
      </c>
      <c r="D476" s="169" t="s">
        <v>288</v>
      </c>
      <c r="E476" s="297">
        <v>600</v>
      </c>
      <c r="F476" s="297">
        <v>600</v>
      </c>
      <c r="G476" s="298">
        <v>224.69</v>
      </c>
      <c r="H476" s="200">
        <f t="shared" si="9"/>
        <v>37.44833333333333</v>
      </c>
    </row>
    <row r="477" spans="1:8" ht="18">
      <c r="A477" s="156">
        <v>111</v>
      </c>
      <c r="B477" s="157" t="s">
        <v>182</v>
      </c>
      <c r="C477" s="158" t="s">
        <v>134</v>
      </c>
      <c r="D477" s="169" t="s">
        <v>289</v>
      </c>
      <c r="E477" s="297">
        <v>682</v>
      </c>
      <c r="F477" s="297">
        <v>456</v>
      </c>
      <c r="G477" s="298">
        <v>956</v>
      </c>
      <c r="H477" s="200">
        <f t="shared" si="9"/>
        <v>209.64912280701756</v>
      </c>
    </row>
    <row r="478" spans="1:8" ht="18">
      <c r="A478" s="156">
        <v>111</v>
      </c>
      <c r="B478" s="157" t="s">
        <v>203</v>
      </c>
      <c r="C478" s="158" t="s">
        <v>121</v>
      </c>
      <c r="D478" s="169" t="s">
        <v>105</v>
      </c>
      <c r="E478" s="297">
        <v>100</v>
      </c>
      <c r="F478" s="297">
        <v>300</v>
      </c>
      <c r="G478" s="298">
        <v>264</v>
      </c>
      <c r="H478" s="200">
        <f t="shared" si="9"/>
        <v>88</v>
      </c>
    </row>
    <row r="479" spans="1:8" ht="18">
      <c r="A479" s="156">
        <v>111</v>
      </c>
      <c r="B479" s="157" t="s">
        <v>203</v>
      </c>
      <c r="C479" s="158" t="s">
        <v>144</v>
      </c>
      <c r="D479" s="169" t="s">
        <v>253</v>
      </c>
      <c r="E479" s="297">
        <v>500</v>
      </c>
      <c r="F479" s="297">
        <v>500</v>
      </c>
      <c r="G479" s="298">
        <v>382.79</v>
      </c>
      <c r="H479" s="200">
        <v>0</v>
      </c>
    </row>
    <row r="480" spans="1:8" ht="18">
      <c r="A480" s="156">
        <v>111</v>
      </c>
      <c r="B480" s="157" t="s">
        <v>184</v>
      </c>
      <c r="C480" s="158" t="s">
        <v>121</v>
      </c>
      <c r="D480" s="169" t="s">
        <v>208</v>
      </c>
      <c r="E480" s="297">
        <v>0</v>
      </c>
      <c r="F480" s="297">
        <v>0</v>
      </c>
      <c r="G480" s="298">
        <v>2117</v>
      </c>
      <c r="H480" s="200"/>
    </row>
    <row r="481" spans="1:8" ht="18">
      <c r="A481" s="156">
        <v>111</v>
      </c>
      <c r="B481" s="157" t="s">
        <v>184</v>
      </c>
      <c r="C481" s="158" t="s">
        <v>134</v>
      </c>
      <c r="D481" s="169" t="s">
        <v>210</v>
      </c>
      <c r="E481" s="297">
        <v>100</v>
      </c>
      <c r="F481" s="297">
        <v>300</v>
      </c>
      <c r="G481" s="298">
        <v>323.64</v>
      </c>
      <c r="H481" s="200">
        <f t="shared" si="9"/>
        <v>107.88</v>
      </c>
    </row>
    <row r="482" spans="1:8" ht="18">
      <c r="A482" s="156">
        <v>111</v>
      </c>
      <c r="B482" s="157" t="s">
        <v>184</v>
      </c>
      <c r="C482" s="158" t="s">
        <v>177</v>
      </c>
      <c r="D482" s="169" t="s">
        <v>209</v>
      </c>
      <c r="E482" s="297">
        <v>200</v>
      </c>
      <c r="F482" s="297">
        <v>200</v>
      </c>
      <c r="G482" s="298">
        <v>0</v>
      </c>
      <c r="H482" s="200">
        <v>0</v>
      </c>
    </row>
    <row r="483" spans="1:8" ht="18">
      <c r="A483" s="156">
        <v>111</v>
      </c>
      <c r="B483" s="157" t="s">
        <v>184</v>
      </c>
      <c r="C483" s="158" t="s">
        <v>178</v>
      </c>
      <c r="D483" s="169" t="s">
        <v>384</v>
      </c>
      <c r="E483" s="297">
        <v>0</v>
      </c>
      <c r="F483" s="297">
        <v>2700</v>
      </c>
      <c r="G483" s="298">
        <v>0</v>
      </c>
      <c r="H483" s="200"/>
    </row>
    <row r="484" spans="1:8" ht="18">
      <c r="A484" s="156">
        <v>111</v>
      </c>
      <c r="B484" s="157" t="s">
        <v>184</v>
      </c>
      <c r="C484" s="158" t="s">
        <v>207</v>
      </c>
      <c r="D484" s="169" t="s">
        <v>274</v>
      </c>
      <c r="E484" s="297">
        <v>150</v>
      </c>
      <c r="F484" s="297">
        <v>150</v>
      </c>
      <c r="G484" s="298">
        <v>0</v>
      </c>
      <c r="H484" s="200">
        <f>G484/F484*100</f>
        <v>0</v>
      </c>
    </row>
    <row r="485" spans="1:8" ht="18">
      <c r="A485" s="156">
        <v>111</v>
      </c>
      <c r="B485" s="157" t="s">
        <v>221</v>
      </c>
      <c r="C485" s="158" t="s">
        <v>212</v>
      </c>
      <c r="D485" s="169" t="s">
        <v>29</v>
      </c>
      <c r="E485" s="297">
        <v>40</v>
      </c>
      <c r="F485" s="297">
        <v>40</v>
      </c>
      <c r="G485" s="298">
        <v>0</v>
      </c>
      <c r="H485" s="200">
        <f aca="true" t="shared" si="10" ref="H485:H491">G485/F485*100</f>
        <v>0</v>
      </c>
    </row>
    <row r="486" spans="1:8" ht="18.75">
      <c r="A486" s="156"/>
      <c r="B486" s="157"/>
      <c r="C486" s="163"/>
      <c r="D486" s="164" t="s">
        <v>290</v>
      </c>
      <c r="E486" s="286">
        <f>SUM(E471:E485)</f>
        <v>9908</v>
      </c>
      <c r="F486" s="286">
        <f>SUM(F471:F485)</f>
        <v>12382</v>
      </c>
      <c r="G486" s="305">
        <f>SUM(G471:G485)</f>
        <v>13387.1</v>
      </c>
      <c r="H486" s="200">
        <f t="shared" si="10"/>
        <v>108.11742852527864</v>
      </c>
    </row>
    <row r="487" spans="1:8" ht="18">
      <c r="A487" s="156"/>
      <c r="B487" s="157"/>
      <c r="C487" s="163"/>
      <c r="D487" s="164" t="s">
        <v>284</v>
      </c>
      <c r="E487" s="309">
        <f>E486+E470+E461</f>
        <v>64253</v>
      </c>
      <c r="F487" s="309">
        <f>F486+F470+F461</f>
        <v>69344</v>
      </c>
      <c r="G487" s="310">
        <f>G486+G470+G461</f>
        <v>80940.37999999999</v>
      </c>
      <c r="H487" s="200">
        <f t="shared" si="10"/>
        <v>116.72297531149052</v>
      </c>
    </row>
    <row r="488" spans="1:8" ht="18">
      <c r="A488" s="156"/>
      <c r="B488" s="157"/>
      <c r="C488" s="158"/>
      <c r="D488" s="172" t="s">
        <v>291</v>
      </c>
      <c r="E488" s="309"/>
      <c r="F488" s="309"/>
      <c r="G488" s="310"/>
      <c r="H488" s="200"/>
    </row>
    <row r="489" spans="1:8" ht="18">
      <c r="A489" s="156">
        <v>111</v>
      </c>
      <c r="B489" s="157" t="s">
        <v>184</v>
      </c>
      <c r="C489" s="158" t="s">
        <v>186</v>
      </c>
      <c r="D489" s="374" t="s">
        <v>21</v>
      </c>
      <c r="E489" s="281">
        <v>0</v>
      </c>
      <c r="F489" s="281">
        <v>0</v>
      </c>
      <c r="G489" s="282">
        <v>1788</v>
      </c>
      <c r="H489" s="200"/>
    </row>
    <row r="490" spans="1:8" ht="18">
      <c r="A490" s="156">
        <v>111</v>
      </c>
      <c r="B490" s="157" t="s">
        <v>221</v>
      </c>
      <c r="C490" s="158" t="s">
        <v>217</v>
      </c>
      <c r="D490" s="159" t="s">
        <v>292</v>
      </c>
      <c r="E490" s="297">
        <v>121</v>
      </c>
      <c r="F490" s="297">
        <v>121</v>
      </c>
      <c r="G490" s="298">
        <v>817.2</v>
      </c>
      <c r="H490" s="200">
        <f t="shared" si="10"/>
        <v>675.3719008264463</v>
      </c>
    </row>
    <row r="491" spans="1:8" ht="18">
      <c r="A491" s="156"/>
      <c r="B491" s="157"/>
      <c r="C491" s="163"/>
      <c r="D491" s="164" t="s">
        <v>293</v>
      </c>
      <c r="E491" s="309">
        <f>E490+E489+E486+E470+E461+E451+E442+E433+E425+E413+E404+E397+E389+E373+E360+E351+E344+E335+E324+E317+E310+E300+E293+E279+E274+E266+E251+E233+E220+E196+E190+E179+E173+E166+E151</f>
        <v>528284</v>
      </c>
      <c r="F491" s="309">
        <f>F490+F489+F486+F470+F461+F451+F442+F433+F425+F413+F404+F397+F389+F373+F360+F351+F344+F335+F324+F317+F310+F300+F293+F279+F274+F266+F251+F233+F220+F196+F190+F179+F173+F166+F151</f>
        <v>559583</v>
      </c>
      <c r="G491" s="310">
        <f>G490+G489+G486+G470+G461+G451+G442+G433+G425+G413+G404+G397+G389+G373+G360+G351+G344+G335+G324+G317+G310+G300+G293+G279+G274+G266+G251+G233+G220+G196+G190+G179+G173+G166+G151</f>
        <v>690198.93</v>
      </c>
      <c r="H491" s="200">
        <f t="shared" si="10"/>
        <v>123.34165441051641</v>
      </c>
    </row>
    <row r="492" spans="1:8" ht="18.75" thickBot="1">
      <c r="A492" s="345"/>
      <c r="B492" s="346"/>
      <c r="C492" s="344"/>
      <c r="D492" s="319"/>
      <c r="E492" s="318"/>
      <c r="F492" s="318"/>
      <c r="G492" s="193"/>
      <c r="H492" s="341"/>
    </row>
    <row r="493" spans="1:8" ht="19.5" thickTop="1">
      <c r="A493" s="315" t="s">
        <v>111</v>
      </c>
      <c r="B493" s="189" t="s">
        <v>112</v>
      </c>
      <c r="C493" s="188" t="s">
        <v>113</v>
      </c>
      <c r="D493" s="190" t="s">
        <v>114</v>
      </c>
      <c r="E493" s="375" t="s">
        <v>322</v>
      </c>
      <c r="F493" s="360" t="s">
        <v>357</v>
      </c>
      <c r="G493" s="376" t="s">
        <v>323</v>
      </c>
      <c r="H493" s="140" t="s">
        <v>63</v>
      </c>
    </row>
    <row r="494" spans="1:8" ht="19.5" thickBot="1">
      <c r="A494" s="278" t="s">
        <v>115</v>
      </c>
      <c r="B494" s="141"/>
      <c r="C494" s="343" t="s">
        <v>116</v>
      </c>
      <c r="D494" s="142"/>
      <c r="E494" s="279" t="s">
        <v>403</v>
      </c>
      <c r="F494" s="279" t="s">
        <v>403</v>
      </c>
      <c r="G494" s="280" t="s">
        <v>403</v>
      </c>
      <c r="H494" s="143" t="s">
        <v>11</v>
      </c>
    </row>
    <row r="495" spans="1:8" ht="18.75" thickTop="1">
      <c r="A495" s="156"/>
      <c r="B495" s="157"/>
      <c r="C495" s="176"/>
      <c r="D495" s="165" t="s">
        <v>294</v>
      </c>
      <c r="E495" s="299"/>
      <c r="F495" s="299"/>
      <c r="G495" s="194"/>
      <c r="H495" s="200"/>
    </row>
    <row r="496" spans="1:8" ht="18">
      <c r="A496" s="156">
        <v>41</v>
      </c>
      <c r="B496" s="157" t="s">
        <v>404</v>
      </c>
      <c r="C496" s="377"/>
      <c r="D496" s="159" t="s">
        <v>370</v>
      </c>
      <c r="E496" s="297">
        <v>0</v>
      </c>
      <c r="F496" s="297">
        <v>1102</v>
      </c>
      <c r="G496" s="194">
        <v>46527.24</v>
      </c>
      <c r="H496" s="200">
        <f>G496/F496*100</f>
        <v>4222.072595281306</v>
      </c>
    </row>
    <row r="497" spans="1:8" ht="18">
      <c r="A497" s="156">
        <v>111</v>
      </c>
      <c r="B497" s="157" t="s">
        <v>295</v>
      </c>
      <c r="C497" s="377" t="s">
        <v>117</v>
      </c>
      <c r="D497" s="159" t="s">
        <v>405</v>
      </c>
      <c r="E497" s="281">
        <v>0</v>
      </c>
      <c r="F497" s="281">
        <v>150000</v>
      </c>
      <c r="G497" s="378">
        <v>196441</v>
      </c>
      <c r="H497" s="200">
        <v>0</v>
      </c>
    </row>
    <row r="498" spans="1:8" ht="19.5" thickBot="1">
      <c r="A498" s="178"/>
      <c r="B498" s="179"/>
      <c r="C498" s="180"/>
      <c r="D498" s="181" t="s">
        <v>256</v>
      </c>
      <c r="E498" s="313">
        <f>SUM(E496:E497)</f>
        <v>0</v>
      </c>
      <c r="F498" s="313">
        <f>SUM(F496:F497)</f>
        <v>151102</v>
      </c>
      <c r="G498" s="312">
        <f>SUM(G496:G497)</f>
        <v>242968.24</v>
      </c>
      <c r="H498" s="200">
        <f>G498/F498*100</f>
        <v>160.79750102579712</v>
      </c>
    </row>
    <row r="499" spans="1:8" ht="19.5" thickBot="1" thickTop="1">
      <c r="A499" s="184"/>
      <c r="B499" s="185"/>
      <c r="C499" s="186"/>
      <c r="D499" s="187"/>
      <c r="E499" s="314"/>
      <c r="F499" s="314"/>
      <c r="G499" s="201"/>
      <c r="H499" s="202"/>
    </row>
    <row r="500" spans="1:8" ht="19.5" thickTop="1">
      <c r="A500" s="315" t="s">
        <v>111</v>
      </c>
      <c r="B500" s="189" t="s">
        <v>112</v>
      </c>
      <c r="C500" s="188" t="s">
        <v>113</v>
      </c>
      <c r="D500" s="190" t="s">
        <v>114</v>
      </c>
      <c r="E500" s="375" t="s">
        <v>322</v>
      </c>
      <c r="F500" s="360" t="s">
        <v>357</v>
      </c>
      <c r="G500" s="376" t="s">
        <v>323</v>
      </c>
      <c r="H500" s="140" t="s">
        <v>63</v>
      </c>
    </row>
    <row r="501" spans="1:8" ht="19.5" thickBot="1">
      <c r="A501" s="278" t="s">
        <v>115</v>
      </c>
      <c r="B501" s="141"/>
      <c r="C501" s="343" t="s">
        <v>116</v>
      </c>
      <c r="D501" s="142"/>
      <c r="E501" s="279" t="s">
        <v>403</v>
      </c>
      <c r="F501" s="279" t="s">
        <v>403</v>
      </c>
      <c r="G501" s="280" t="s">
        <v>403</v>
      </c>
      <c r="H501" s="143" t="s">
        <v>11</v>
      </c>
    </row>
    <row r="502" spans="1:8" ht="18.75" thickTop="1">
      <c r="A502" s="156"/>
      <c r="B502" s="364" t="s">
        <v>406</v>
      </c>
      <c r="C502" s="176"/>
      <c r="D502" s="165" t="s">
        <v>296</v>
      </c>
      <c r="E502" s="316"/>
      <c r="F502" s="316"/>
      <c r="G502" s="317"/>
      <c r="H502" s="205"/>
    </row>
    <row r="503" spans="1:8" ht="18">
      <c r="A503" s="156">
        <v>111</v>
      </c>
      <c r="B503" s="168">
        <v>717</v>
      </c>
      <c r="C503" s="377" t="s">
        <v>121</v>
      </c>
      <c r="D503" s="159" t="s">
        <v>407</v>
      </c>
      <c r="E503" s="281">
        <v>0</v>
      </c>
      <c r="F503" s="281">
        <v>150000</v>
      </c>
      <c r="G503" s="378">
        <v>168678.25</v>
      </c>
      <c r="H503" s="200">
        <f>G503/F503*100</f>
        <v>112.45216666666667</v>
      </c>
    </row>
    <row r="504" spans="1:8" ht="18">
      <c r="A504" s="156"/>
      <c r="B504" s="411" t="s">
        <v>371</v>
      </c>
      <c r="C504" s="377"/>
      <c r="D504" s="159"/>
      <c r="E504" s="281"/>
      <c r="F504" s="281"/>
      <c r="G504" s="378"/>
      <c r="H504" s="200"/>
    </row>
    <row r="505" spans="1:8" ht="18">
      <c r="A505" s="156">
        <v>41</v>
      </c>
      <c r="B505" s="168">
        <v>711</v>
      </c>
      <c r="C505" s="377" t="s">
        <v>117</v>
      </c>
      <c r="D505" s="159" t="s">
        <v>408</v>
      </c>
      <c r="E505" s="281">
        <v>0</v>
      </c>
      <c r="F505" s="281">
        <v>5610</v>
      </c>
      <c r="G505" s="378">
        <v>3510.87</v>
      </c>
      <c r="H505" s="200">
        <f>G505/F505*100</f>
        <v>62.58235294117647</v>
      </c>
    </row>
    <row r="506" spans="1:8" ht="18">
      <c r="A506" s="156">
        <v>41</v>
      </c>
      <c r="B506" s="168">
        <v>713</v>
      </c>
      <c r="C506" s="377" t="s">
        <v>134</v>
      </c>
      <c r="D506" s="159" t="s">
        <v>409</v>
      </c>
      <c r="E506" s="281">
        <v>0</v>
      </c>
      <c r="F506" s="281">
        <v>0</v>
      </c>
      <c r="G506" s="378">
        <v>12000</v>
      </c>
      <c r="H506" s="200">
        <v>0</v>
      </c>
    </row>
    <row r="507" spans="1:8" ht="18">
      <c r="A507" s="156">
        <v>41</v>
      </c>
      <c r="B507" s="168">
        <v>717</v>
      </c>
      <c r="C507" s="377" t="s">
        <v>117</v>
      </c>
      <c r="D507" s="159" t="s">
        <v>410</v>
      </c>
      <c r="E507" s="281">
        <v>0</v>
      </c>
      <c r="F507" s="281">
        <v>0</v>
      </c>
      <c r="G507" s="378">
        <v>3754.92</v>
      </c>
      <c r="H507" s="200">
        <v>0</v>
      </c>
    </row>
    <row r="508" spans="1:8" ht="18">
      <c r="A508" s="156">
        <v>41</v>
      </c>
      <c r="B508" s="379" t="s">
        <v>297</v>
      </c>
      <c r="C508" s="377" t="s">
        <v>121</v>
      </c>
      <c r="D508" s="159" t="s">
        <v>411</v>
      </c>
      <c r="E508" s="281">
        <v>93038</v>
      </c>
      <c r="F508" s="281">
        <v>26526</v>
      </c>
      <c r="G508" s="378">
        <v>8340.86</v>
      </c>
      <c r="H508" s="200">
        <f>G508/F508*100</f>
        <v>31.444092588403834</v>
      </c>
    </row>
    <row r="509" spans="1:8" ht="18">
      <c r="A509" s="156"/>
      <c r="B509" s="157" t="s">
        <v>372</v>
      </c>
      <c r="C509" s="377"/>
      <c r="D509" s="159"/>
      <c r="E509" s="281"/>
      <c r="F509" s="281"/>
      <c r="G509" s="378"/>
      <c r="H509" s="200"/>
    </row>
    <row r="510" spans="1:8" ht="18">
      <c r="A510" s="365">
        <v>41</v>
      </c>
      <c r="B510" s="366" t="s">
        <v>297</v>
      </c>
      <c r="C510" s="380" t="s">
        <v>121</v>
      </c>
      <c r="D510" s="381" t="s">
        <v>411</v>
      </c>
      <c r="E510" s="367">
        <v>0</v>
      </c>
      <c r="F510" s="367">
        <v>0</v>
      </c>
      <c r="G510" s="382">
        <v>11204.84</v>
      </c>
      <c r="H510" s="200">
        <v>0</v>
      </c>
    </row>
    <row r="511" spans="1:8" ht="18">
      <c r="A511" s="365">
        <v>41</v>
      </c>
      <c r="B511" s="366" t="s">
        <v>298</v>
      </c>
      <c r="C511" s="380"/>
      <c r="D511" s="381" t="s">
        <v>412</v>
      </c>
      <c r="E511" s="367">
        <v>0</v>
      </c>
      <c r="F511" s="367">
        <v>15000</v>
      </c>
      <c r="G511" s="382">
        <v>0</v>
      </c>
      <c r="H511" s="200">
        <f>G511/F511*100</f>
        <v>0</v>
      </c>
    </row>
    <row r="512" spans="1:8" ht="18">
      <c r="A512" s="365"/>
      <c r="B512" s="368" t="s">
        <v>373</v>
      </c>
      <c r="C512" s="380"/>
      <c r="D512" s="381"/>
      <c r="E512" s="367"/>
      <c r="F512" s="367"/>
      <c r="G512" s="382"/>
      <c r="H512" s="200"/>
    </row>
    <row r="513" spans="1:8" ht="18">
      <c r="A513" s="365">
        <v>41</v>
      </c>
      <c r="B513" s="366" t="s">
        <v>297</v>
      </c>
      <c r="C513" s="380" t="s">
        <v>121</v>
      </c>
      <c r="D513" s="381" t="s">
        <v>411</v>
      </c>
      <c r="E513" s="367">
        <v>0</v>
      </c>
      <c r="F513" s="367">
        <v>15000</v>
      </c>
      <c r="G513" s="382">
        <v>0</v>
      </c>
      <c r="H513" s="200">
        <f>G513/F513*100</f>
        <v>0</v>
      </c>
    </row>
    <row r="514" spans="1:8" ht="18">
      <c r="A514" s="365"/>
      <c r="B514" s="368" t="s">
        <v>413</v>
      </c>
      <c r="C514" s="380"/>
      <c r="D514" s="381"/>
      <c r="E514" s="367"/>
      <c r="F514" s="367"/>
      <c r="G514" s="382"/>
      <c r="H514" s="200"/>
    </row>
    <row r="515" spans="1:8" ht="18">
      <c r="A515" s="365">
        <v>41</v>
      </c>
      <c r="B515" s="366" t="s">
        <v>414</v>
      </c>
      <c r="C515" s="380" t="s">
        <v>117</v>
      </c>
      <c r="D515" s="381" t="s">
        <v>193</v>
      </c>
      <c r="E515" s="367">
        <v>0</v>
      </c>
      <c r="F515" s="367">
        <v>7000</v>
      </c>
      <c r="G515" s="382">
        <v>0</v>
      </c>
      <c r="H515" s="200">
        <f>G515/F515*100</f>
        <v>0</v>
      </c>
    </row>
    <row r="516" spans="1:8" ht="18">
      <c r="A516" s="365"/>
      <c r="B516" s="368" t="s">
        <v>415</v>
      </c>
      <c r="C516" s="380"/>
      <c r="D516" s="381"/>
      <c r="E516" s="367"/>
      <c r="F516" s="367"/>
      <c r="G516" s="382"/>
      <c r="H516" s="200"/>
    </row>
    <row r="517" spans="1:8" ht="18">
      <c r="A517" s="365">
        <v>41</v>
      </c>
      <c r="B517" s="366" t="s">
        <v>297</v>
      </c>
      <c r="C517" s="380" t="s">
        <v>121</v>
      </c>
      <c r="D517" s="381" t="s">
        <v>416</v>
      </c>
      <c r="E517" s="367">
        <v>0</v>
      </c>
      <c r="F517" s="367">
        <v>0</v>
      </c>
      <c r="G517" s="382">
        <v>1500</v>
      </c>
      <c r="H517" s="200">
        <v>0</v>
      </c>
    </row>
    <row r="518" spans="1:8" ht="18">
      <c r="A518" s="365"/>
      <c r="B518" s="368" t="s">
        <v>417</v>
      </c>
      <c r="C518" s="380"/>
      <c r="D518" s="381"/>
      <c r="E518" s="367"/>
      <c r="F518" s="367"/>
      <c r="G518" s="382"/>
      <c r="H518" s="200"/>
    </row>
    <row r="519" spans="1:8" ht="18">
      <c r="A519" s="365">
        <v>41</v>
      </c>
      <c r="B519" s="366" t="s">
        <v>297</v>
      </c>
      <c r="C519" s="380" t="s">
        <v>117</v>
      </c>
      <c r="D519" s="381" t="s">
        <v>418</v>
      </c>
      <c r="E519" s="367">
        <v>0</v>
      </c>
      <c r="F519" s="367">
        <v>1000</v>
      </c>
      <c r="G519" s="382">
        <v>0</v>
      </c>
      <c r="H519" s="200">
        <f>G519/F519*100</f>
        <v>0</v>
      </c>
    </row>
    <row r="520" spans="1:8" ht="18">
      <c r="A520" s="365"/>
      <c r="B520" s="368" t="s">
        <v>419</v>
      </c>
      <c r="C520" s="380"/>
      <c r="D520" s="381"/>
      <c r="E520" s="367"/>
      <c r="F520" s="367"/>
      <c r="G520" s="382"/>
      <c r="H520" s="200"/>
    </row>
    <row r="521" spans="1:8" ht="18">
      <c r="A521" s="365">
        <v>43</v>
      </c>
      <c r="B521" s="366" t="s">
        <v>420</v>
      </c>
      <c r="C521" s="380" t="s">
        <v>117</v>
      </c>
      <c r="D521" s="381" t="s">
        <v>421</v>
      </c>
      <c r="E521" s="367">
        <v>0</v>
      </c>
      <c r="F521" s="367">
        <v>1102</v>
      </c>
      <c r="G521" s="382">
        <v>0</v>
      </c>
      <c r="H521" s="200">
        <f>G521/F521*100</f>
        <v>0</v>
      </c>
    </row>
    <row r="522" spans="1:8" ht="18">
      <c r="A522" s="365"/>
      <c r="B522" s="368" t="s">
        <v>406</v>
      </c>
      <c r="C522" s="380"/>
      <c r="D522" s="381"/>
      <c r="E522" s="367"/>
      <c r="F522" s="367"/>
      <c r="G522" s="382"/>
      <c r="H522" s="200"/>
    </row>
    <row r="523" spans="1:8" ht="18">
      <c r="A523" s="365">
        <v>46</v>
      </c>
      <c r="B523" s="366" t="s">
        <v>297</v>
      </c>
      <c r="C523" s="380" t="s">
        <v>121</v>
      </c>
      <c r="D523" s="381" t="s">
        <v>411</v>
      </c>
      <c r="E523" s="367">
        <v>0</v>
      </c>
      <c r="F523" s="367">
        <v>10000</v>
      </c>
      <c r="G523" s="382">
        <v>0</v>
      </c>
      <c r="H523" s="200">
        <f>G523/F523*100</f>
        <v>0</v>
      </c>
    </row>
    <row r="524" spans="1:8" ht="18">
      <c r="A524" s="365"/>
      <c r="B524" s="368" t="s">
        <v>419</v>
      </c>
      <c r="C524" s="380"/>
      <c r="D524" s="381"/>
      <c r="E524" s="367"/>
      <c r="F524" s="367"/>
      <c r="G524" s="382"/>
      <c r="H524" s="200"/>
    </row>
    <row r="525" spans="1:8" ht="18">
      <c r="A525" s="365">
        <v>52</v>
      </c>
      <c r="B525" s="366" t="s">
        <v>297</v>
      </c>
      <c r="C525" s="380" t="s">
        <v>117</v>
      </c>
      <c r="D525" s="381" t="s">
        <v>418</v>
      </c>
      <c r="E525" s="367">
        <v>0</v>
      </c>
      <c r="F525" s="367">
        <v>150000</v>
      </c>
      <c r="G525" s="382">
        <v>0</v>
      </c>
      <c r="H525" s="200">
        <f>G525/F525*100</f>
        <v>0</v>
      </c>
    </row>
    <row r="526" spans="1:8" ht="19.5" thickBot="1">
      <c r="A526" s="178"/>
      <c r="B526" s="191"/>
      <c r="C526" s="191"/>
      <c r="D526" s="192" t="s">
        <v>256</v>
      </c>
      <c r="E526" s="313">
        <f>SUM(E503:E525)</f>
        <v>93038</v>
      </c>
      <c r="F526" s="313">
        <f>SUM(F503:F525)</f>
        <v>381238</v>
      </c>
      <c r="G526" s="383">
        <f>SUM(G503:G525)</f>
        <v>208989.74000000002</v>
      </c>
      <c r="H526" s="200">
        <f>G526/F526*100</f>
        <v>54.818706424857965</v>
      </c>
    </row>
    <row r="527" spans="1:7" ht="19.5" thickBot="1" thickTop="1">
      <c r="A527" s="173"/>
      <c r="B527" s="173"/>
      <c r="C527" s="173"/>
      <c r="D527" s="173"/>
      <c r="E527" s="274"/>
      <c r="F527" s="274"/>
      <c r="G527" s="91"/>
    </row>
    <row r="528" spans="1:8" ht="19.5" thickTop="1">
      <c r="A528" s="275" t="s">
        <v>111</v>
      </c>
      <c r="B528" s="138" t="s">
        <v>112</v>
      </c>
      <c r="C528" s="137" t="s">
        <v>113</v>
      </c>
      <c r="D528" s="139" t="s">
        <v>114</v>
      </c>
      <c r="E528" s="375" t="s">
        <v>322</v>
      </c>
      <c r="F528" s="360" t="s">
        <v>357</v>
      </c>
      <c r="G528" s="376" t="s">
        <v>323</v>
      </c>
      <c r="H528" s="140" t="s">
        <v>63</v>
      </c>
    </row>
    <row r="529" spans="1:8" ht="19.5" thickBot="1">
      <c r="A529" s="278" t="s">
        <v>115</v>
      </c>
      <c r="B529" s="141"/>
      <c r="C529" s="343" t="s">
        <v>116</v>
      </c>
      <c r="D529" s="142"/>
      <c r="E529" s="279" t="s">
        <v>403</v>
      </c>
      <c r="F529" s="279" t="s">
        <v>403</v>
      </c>
      <c r="G529" s="280" t="s">
        <v>403</v>
      </c>
      <c r="H529" s="143" t="s">
        <v>11</v>
      </c>
    </row>
    <row r="530" spans="1:8" ht="19.5" thickBot="1" thickTop="1">
      <c r="A530" s="384"/>
      <c r="B530" s="385"/>
      <c r="C530" s="319"/>
      <c r="D530" s="386" t="s">
        <v>299</v>
      </c>
      <c r="E530" s="193"/>
      <c r="F530" s="193"/>
      <c r="G530" s="193"/>
      <c r="H530" s="341"/>
    </row>
    <row r="531" spans="1:8" ht="18.75" thickTop="1">
      <c r="A531" s="320">
        <v>46</v>
      </c>
      <c r="B531" s="321" t="s">
        <v>422</v>
      </c>
      <c r="C531" s="387"/>
      <c r="D531" s="176" t="s">
        <v>423</v>
      </c>
      <c r="E531" s="322">
        <v>0</v>
      </c>
      <c r="F531" s="322">
        <v>160000</v>
      </c>
      <c r="G531" s="388">
        <v>0</v>
      </c>
      <c r="H531" s="200">
        <v>0</v>
      </c>
    </row>
    <row r="532" spans="1:8" ht="18">
      <c r="A532" s="320">
        <v>52</v>
      </c>
      <c r="B532" s="321" t="s">
        <v>424</v>
      </c>
      <c r="C532" s="389" t="s">
        <v>121</v>
      </c>
      <c r="D532" s="390" t="s">
        <v>425</v>
      </c>
      <c r="E532" s="322">
        <v>0</v>
      </c>
      <c r="F532" s="322">
        <v>150000</v>
      </c>
      <c r="G532" s="388">
        <v>0</v>
      </c>
      <c r="H532" s="200">
        <v>0</v>
      </c>
    </row>
    <row r="533" spans="1:8" ht="19.5" thickBot="1">
      <c r="A533" s="323"/>
      <c r="B533" s="324"/>
      <c r="C533" s="325"/>
      <c r="D533" s="326" t="s">
        <v>300</v>
      </c>
      <c r="E533" s="328">
        <v>0</v>
      </c>
      <c r="F533" s="328">
        <f>SUM(F531:F532)</f>
        <v>310000</v>
      </c>
      <c r="G533" s="327">
        <v>0</v>
      </c>
      <c r="H533" s="338">
        <v>0</v>
      </c>
    </row>
    <row r="534" spans="1:8" ht="19.5" thickBot="1" thickTop="1">
      <c r="A534" s="391"/>
      <c r="B534" s="392"/>
      <c r="C534" s="393"/>
      <c r="D534" s="394"/>
      <c r="G534" s="206"/>
      <c r="H534" s="342"/>
    </row>
    <row r="535" spans="1:8" ht="19.5" thickTop="1">
      <c r="A535" s="275" t="s">
        <v>111</v>
      </c>
      <c r="B535" s="138" t="s">
        <v>112</v>
      </c>
      <c r="C535" s="137" t="s">
        <v>113</v>
      </c>
      <c r="D535" s="139" t="s">
        <v>114</v>
      </c>
      <c r="E535" s="375" t="s">
        <v>322</v>
      </c>
      <c r="F535" s="360" t="s">
        <v>357</v>
      </c>
      <c r="G535" s="376" t="s">
        <v>323</v>
      </c>
      <c r="H535" s="140" t="s">
        <v>63</v>
      </c>
    </row>
    <row r="536" spans="1:8" ht="19.5" thickBot="1">
      <c r="A536" s="278" t="s">
        <v>115</v>
      </c>
      <c r="B536" s="141"/>
      <c r="C536" s="343" t="s">
        <v>116</v>
      </c>
      <c r="D536" s="142"/>
      <c r="E536" s="279" t="s">
        <v>403</v>
      </c>
      <c r="F536" s="279" t="s">
        <v>403</v>
      </c>
      <c r="G536" s="280" t="s">
        <v>403</v>
      </c>
      <c r="H536" s="143" t="s">
        <v>11</v>
      </c>
    </row>
    <row r="537" spans="1:8" ht="18.75" thickTop="1">
      <c r="A537" s="329"/>
      <c r="B537" s="395"/>
      <c r="C537" s="396"/>
      <c r="D537" s="330" t="s">
        <v>328</v>
      </c>
      <c r="E537" s="331"/>
      <c r="F537" s="331"/>
      <c r="G537" s="332"/>
      <c r="H537" s="200"/>
    </row>
    <row r="538" spans="1:8" ht="18">
      <c r="A538" s="195">
        <v>41</v>
      </c>
      <c r="B538" s="397" t="s">
        <v>426</v>
      </c>
      <c r="C538" s="377" t="s">
        <v>178</v>
      </c>
      <c r="D538" s="159" t="s">
        <v>329</v>
      </c>
      <c r="E538" s="283">
        <v>7200</v>
      </c>
      <c r="F538" s="283">
        <v>15000</v>
      </c>
      <c r="G538" s="398">
        <v>2951.77</v>
      </c>
      <c r="H538" s="200">
        <f>G538/E538*100</f>
        <v>40.996805555555554</v>
      </c>
    </row>
    <row r="539" spans="1:8" ht="18">
      <c r="A539" s="399">
        <v>46</v>
      </c>
      <c r="B539" s="400" t="s">
        <v>426</v>
      </c>
      <c r="C539" s="380" t="s">
        <v>177</v>
      </c>
      <c r="D539" s="381" t="s">
        <v>427</v>
      </c>
      <c r="E539" s="322">
        <v>0</v>
      </c>
      <c r="F539" s="322">
        <v>150000</v>
      </c>
      <c r="G539" s="388">
        <v>0</v>
      </c>
      <c r="H539" s="200">
        <v>0</v>
      </c>
    </row>
    <row r="540" spans="1:8" ht="19.5" thickBot="1">
      <c r="A540" s="334"/>
      <c r="B540" s="179"/>
      <c r="C540" s="196"/>
      <c r="D540" s="192" t="s">
        <v>330</v>
      </c>
      <c r="E540" s="328">
        <v>7200</v>
      </c>
      <c r="F540" s="328">
        <f>SUM(F538:F539)</f>
        <v>165000</v>
      </c>
      <c r="G540" s="327">
        <f>SUM(G538:G539)</f>
        <v>2951.77</v>
      </c>
      <c r="H540" s="338">
        <f>G540/E540*100</f>
        <v>40.996805555555554</v>
      </c>
    </row>
    <row r="541" spans="1:7" ht="18.75" thickTop="1">
      <c r="A541" s="173"/>
      <c r="B541" s="173"/>
      <c r="C541" s="173"/>
      <c r="D541" s="173"/>
      <c r="E541" s="401"/>
      <c r="F541" s="401"/>
      <c r="G541" s="87"/>
    </row>
    <row r="542" spans="1:4" ht="19.5" thickBot="1">
      <c r="A542" s="1"/>
      <c r="B542" s="18" t="s">
        <v>40</v>
      </c>
      <c r="D542" s="14"/>
    </row>
    <row r="543" spans="1:7" ht="18" thickBot="1" thickTop="1">
      <c r="A543" s="1"/>
      <c r="B543" s="63" t="s">
        <v>87</v>
      </c>
      <c r="C543" s="74"/>
      <c r="D543" s="69" t="s">
        <v>88</v>
      </c>
      <c r="E543" s="213" t="s">
        <v>304</v>
      </c>
      <c r="F543" s="213"/>
      <c r="G543" s="207" t="s">
        <v>301</v>
      </c>
    </row>
    <row r="544" spans="2:7" ht="16.5" thickTop="1">
      <c r="B544" s="64"/>
      <c r="C544" s="75"/>
      <c r="D544" s="70"/>
      <c r="E544" s="214"/>
      <c r="F544" s="350"/>
      <c r="G544" s="208"/>
    </row>
    <row r="545" spans="2:7" ht="15.75">
      <c r="B545" s="65" t="s">
        <v>41</v>
      </c>
      <c r="C545" s="76"/>
      <c r="D545" s="71" t="s">
        <v>457</v>
      </c>
      <c r="E545" s="20">
        <v>0</v>
      </c>
      <c r="F545" s="20"/>
      <c r="G545" s="209">
        <v>1777102.12</v>
      </c>
    </row>
    <row r="546" spans="2:7" ht="15.75">
      <c r="B546" s="66" t="s">
        <v>42</v>
      </c>
      <c r="C546" s="76"/>
      <c r="D546" s="71" t="s">
        <v>458</v>
      </c>
      <c r="E546" s="20">
        <v>0</v>
      </c>
      <c r="F546" s="20"/>
      <c r="G546" s="209">
        <v>46521.26</v>
      </c>
    </row>
    <row r="547" spans="2:7" ht="15.75">
      <c r="B547" s="66" t="s">
        <v>43</v>
      </c>
      <c r="C547" s="76"/>
      <c r="D547" s="71" t="s">
        <v>459</v>
      </c>
      <c r="E547" s="20">
        <v>0</v>
      </c>
      <c r="F547" s="20"/>
      <c r="G547" s="209">
        <v>11224.91</v>
      </c>
    </row>
    <row r="548" spans="2:7" ht="15.75">
      <c r="B548" s="66" t="s">
        <v>44</v>
      </c>
      <c r="C548" s="76"/>
      <c r="D548" s="71" t="s">
        <v>460</v>
      </c>
      <c r="E548" s="20">
        <v>3510.87</v>
      </c>
      <c r="F548" s="20"/>
      <c r="G548" s="209">
        <v>740788.4</v>
      </c>
    </row>
    <row r="549" spans="2:7" ht="15.75">
      <c r="B549" s="66" t="s">
        <v>302</v>
      </c>
      <c r="C549" s="76"/>
      <c r="D549" s="212" t="s">
        <v>461</v>
      </c>
      <c r="E549" s="20">
        <v>1500</v>
      </c>
      <c r="F549" s="20"/>
      <c r="G549" s="209">
        <v>17294.5</v>
      </c>
    </row>
    <row r="550" spans="2:7" ht="15.75">
      <c r="B550" s="66" t="s">
        <v>45</v>
      </c>
      <c r="C550" s="76"/>
      <c r="D550" s="71" t="s">
        <v>462</v>
      </c>
      <c r="E550" s="20">
        <v>0</v>
      </c>
      <c r="F550" s="20"/>
      <c r="G550" s="209">
        <v>292703.98</v>
      </c>
    </row>
    <row r="551" spans="2:7" ht="15.75">
      <c r="B551" s="67" t="s">
        <v>303</v>
      </c>
      <c r="C551" s="76"/>
      <c r="D551" s="72" t="s">
        <v>463</v>
      </c>
      <c r="E551" s="20">
        <v>0</v>
      </c>
      <c r="F551" s="351"/>
      <c r="G551" s="210">
        <v>5195.4</v>
      </c>
    </row>
    <row r="552" spans="2:7" ht="16.5" thickBot="1">
      <c r="B552" s="68"/>
      <c r="C552" s="77"/>
      <c r="D552" s="73" t="s">
        <v>464</v>
      </c>
      <c r="E552" s="78">
        <f>SUM(E545:E551)</f>
        <v>5010.87</v>
      </c>
      <c r="F552" s="78"/>
      <c r="G552" s="211">
        <f>SUM(G545:G551)</f>
        <v>2890830.57</v>
      </c>
    </row>
    <row r="553" ht="16.5" thickTop="1"/>
    <row r="554" spans="1:4" ht="15.75">
      <c r="A554" s="32"/>
      <c r="C554" s="30"/>
      <c r="D554" s="30"/>
    </row>
    <row r="555" spans="1:7" ht="18">
      <c r="A555" s="90" t="s">
        <v>456</v>
      </c>
      <c r="C555" s="30"/>
      <c r="D555" s="30"/>
      <c r="G555" s="217">
        <f>E557+E559</f>
        <v>5010.87</v>
      </c>
    </row>
    <row r="556" spans="1:7" ht="18">
      <c r="A556" s="90"/>
      <c r="C556" s="30"/>
      <c r="D556" s="30"/>
      <c r="G556" s="217"/>
    </row>
    <row r="557" spans="1:6" ht="18">
      <c r="A557" s="90"/>
      <c r="B557" s="13" t="s">
        <v>44</v>
      </c>
      <c r="C557" s="216"/>
      <c r="D557" s="218"/>
      <c r="E557" s="14">
        <v>3510.87</v>
      </c>
      <c r="F557" s="14"/>
    </row>
    <row r="558" spans="1:6" ht="18">
      <c r="A558" s="90"/>
      <c r="B558" s="216"/>
      <c r="C558" s="216"/>
      <c r="D558" s="218"/>
      <c r="E558" s="30"/>
      <c r="F558" s="14"/>
    </row>
    <row r="559" spans="1:6" ht="18">
      <c r="A559" s="90"/>
      <c r="B559" s="13" t="s">
        <v>302</v>
      </c>
      <c r="C559" s="216"/>
      <c r="D559" s="218"/>
      <c r="E559" s="14">
        <v>1500</v>
      </c>
      <c r="F559" s="14"/>
    </row>
    <row r="560" spans="1:6" ht="18">
      <c r="A560" s="1"/>
      <c r="B560" s="90"/>
      <c r="C560" s="215"/>
      <c r="D560" s="216"/>
      <c r="E560" s="14"/>
      <c r="F560" s="14"/>
    </row>
    <row r="561" spans="1:5" ht="18">
      <c r="A561" s="29" t="s">
        <v>376</v>
      </c>
      <c r="B561" s="90"/>
      <c r="C561" s="215"/>
      <c r="D561" s="216"/>
      <c r="E561" s="14"/>
    </row>
    <row r="562" spans="1:5" ht="18">
      <c r="A562" s="17"/>
      <c r="B562" s="32" t="s">
        <v>349</v>
      </c>
      <c r="C562" s="215"/>
      <c r="D562" s="216"/>
      <c r="E562" s="14"/>
    </row>
    <row r="563" spans="1:6" ht="18">
      <c r="A563" s="1"/>
      <c r="B563" s="90"/>
      <c r="C563" s="215"/>
      <c r="D563" s="372"/>
      <c r="E563" s="373"/>
      <c r="F563" s="14"/>
    </row>
    <row r="564" spans="1:6" ht="18">
      <c r="A564" s="1"/>
      <c r="B564" s="90"/>
      <c r="E564" s="218" t="s">
        <v>388</v>
      </c>
      <c r="F564" s="219">
        <v>18570</v>
      </c>
    </row>
    <row r="565" spans="1:7" ht="18">
      <c r="A565" s="1"/>
      <c r="B565" s="90"/>
      <c r="E565" s="218" t="s">
        <v>389</v>
      </c>
      <c r="F565" s="219">
        <v>267721.12</v>
      </c>
      <c r="G565" s="198"/>
    </row>
    <row r="566" spans="1:6" ht="18">
      <c r="A566" s="1"/>
      <c r="B566" s="90"/>
      <c r="C566" s="215"/>
      <c r="D566" s="218"/>
      <c r="E566" s="14"/>
      <c r="F566" s="14"/>
    </row>
    <row r="567" spans="1:6" ht="15.75">
      <c r="A567" s="1"/>
      <c r="B567" s="32"/>
      <c r="D567" s="218"/>
      <c r="E567" s="14"/>
      <c r="F567" s="14"/>
    </row>
    <row r="568" spans="1:4" ht="16.5" thickBot="1">
      <c r="A568" s="1"/>
      <c r="B568" s="32"/>
      <c r="D568" s="218"/>
    </row>
    <row r="569" spans="2:8" ht="18" thickBot="1" thickTop="1">
      <c r="B569" s="19" t="s">
        <v>46</v>
      </c>
      <c r="C569" s="220"/>
      <c r="D569" s="22" t="s">
        <v>428</v>
      </c>
      <c r="E569" s="23" t="s">
        <v>47</v>
      </c>
      <c r="F569" s="352" t="s">
        <v>377</v>
      </c>
      <c r="G569" s="24" t="s">
        <v>48</v>
      </c>
      <c r="H569" s="221"/>
    </row>
    <row r="570" spans="2:8" ht="16.5" thickTop="1">
      <c r="B570" s="222"/>
      <c r="C570" s="223"/>
      <c r="D570" s="25"/>
      <c r="E570" s="26"/>
      <c r="F570" s="353"/>
      <c r="G570" s="224"/>
      <c r="H570" s="225"/>
    </row>
    <row r="571" spans="2:8" ht="15.75">
      <c r="B571" s="79" t="s">
        <v>49</v>
      </c>
      <c r="C571" s="226"/>
      <c r="D571" s="27" t="s">
        <v>465</v>
      </c>
      <c r="E571" s="10">
        <v>1059.98</v>
      </c>
      <c r="F571" s="28">
        <v>5283.09</v>
      </c>
      <c r="G571" s="28" t="s">
        <v>305</v>
      </c>
      <c r="H571" s="227"/>
    </row>
    <row r="572" spans="2:8" ht="15.75">
      <c r="B572" s="79" t="s">
        <v>50</v>
      </c>
      <c r="C572" s="226"/>
      <c r="D572" s="27" t="s">
        <v>466</v>
      </c>
      <c r="E572" s="10">
        <v>-691.41</v>
      </c>
      <c r="F572" s="28">
        <v>11061.85</v>
      </c>
      <c r="G572" s="28" t="s">
        <v>91</v>
      </c>
      <c r="H572" s="227"/>
    </row>
    <row r="573" spans="2:8" ht="16.5" thickBot="1">
      <c r="B573" s="88" t="s">
        <v>17</v>
      </c>
      <c r="C573" s="228"/>
      <c r="D573" s="21" t="s">
        <v>467</v>
      </c>
      <c r="E573" s="21">
        <v>368.57</v>
      </c>
      <c r="F573" s="78">
        <f>F571+F572</f>
        <v>16344.94</v>
      </c>
      <c r="G573" s="16"/>
      <c r="H573" s="229"/>
    </row>
    <row r="574" spans="3:4" ht="16.5" thickTop="1">
      <c r="C574" s="30"/>
      <c r="D574" s="14"/>
    </row>
    <row r="575" spans="3:4" ht="15.75">
      <c r="C575" s="30"/>
      <c r="D575" s="14"/>
    </row>
    <row r="576" spans="1:6" ht="15.75">
      <c r="A576" s="1"/>
      <c r="C576" s="29" t="s">
        <v>429</v>
      </c>
      <c r="D576" s="13"/>
      <c r="E576" s="30">
        <f>E577</f>
        <v>594.19</v>
      </c>
      <c r="F576" s="31" t="s">
        <v>51</v>
      </c>
    </row>
    <row r="577" spans="1:6" ht="15.75">
      <c r="A577" s="1"/>
      <c r="C577" s="32" t="s">
        <v>306</v>
      </c>
      <c r="D577" s="13"/>
      <c r="E577" s="14">
        <v>594.19</v>
      </c>
      <c r="F577" s="14" t="s">
        <v>51</v>
      </c>
    </row>
    <row r="578" spans="1:6" ht="15.75">
      <c r="A578" s="1"/>
      <c r="C578" s="13"/>
      <c r="D578" s="13"/>
      <c r="E578" s="13"/>
      <c r="F578" s="14"/>
    </row>
    <row r="579" spans="1:6" ht="15.75">
      <c r="A579" s="1"/>
      <c r="B579" s="29"/>
      <c r="C579" s="29" t="s">
        <v>430</v>
      </c>
      <c r="D579" s="17"/>
      <c r="E579" s="30">
        <f>SUM(E580:E581)</f>
        <v>5611.6</v>
      </c>
      <c r="F579" s="31" t="s">
        <v>51</v>
      </c>
    </row>
    <row r="580" spans="1:6" ht="15.75">
      <c r="A580" s="1"/>
      <c r="B580" s="17"/>
      <c r="C580" s="17" t="s">
        <v>57</v>
      </c>
      <c r="D580" s="17"/>
      <c r="E580" s="33">
        <v>5043.3</v>
      </c>
      <c r="F580" s="14" t="s">
        <v>51</v>
      </c>
    </row>
    <row r="581" spans="1:6" ht="15.75">
      <c r="A581" s="1"/>
      <c r="B581" s="17"/>
      <c r="C581" s="17" t="s">
        <v>312</v>
      </c>
      <c r="D581" s="17"/>
      <c r="E581" s="33">
        <v>568.3</v>
      </c>
      <c r="F581" s="14" t="s">
        <v>51</v>
      </c>
    </row>
    <row r="582" spans="1:6" ht="15.75">
      <c r="A582" s="1"/>
      <c r="B582" s="17"/>
      <c r="C582" s="17"/>
      <c r="D582" s="17"/>
      <c r="E582" s="33"/>
      <c r="F582" s="17"/>
    </row>
    <row r="583" spans="1:6" ht="15.75">
      <c r="A583" s="1"/>
      <c r="B583" s="29"/>
      <c r="C583" s="29" t="s">
        <v>431</v>
      </c>
      <c r="D583" s="13"/>
      <c r="E583" s="34">
        <f>SUM(E584:E584)</f>
        <v>42657.61</v>
      </c>
      <c r="F583" s="30" t="s">
        <v>51</v>
      </c>
    </row>
    <row r="584" spans="1:6" ht="15.75">
      <c r="A584" s="1"/>
      <c r="B584" s="17"/>
      <c r="C584" s="17" t="s">
        <v>307</v>
      </c>
      <c r="D584" s="13"/>
      <c r="E584" s="33">
        <v>42657.61</v>
      </c>
      <c r="F584" s="14" t="s">
        <v>51</v>
      </c>
    </row>
    <row r="585" spans="1:6" ht="15.75">
      <c r="A585" s="1"/>
      <c r="B585" s="13"/>
      <c r="C585" s="13"/>
      <c r="D585" s="13"/>
      <c r="E585" s="14"/>
      <c r="F585" s="14"/>
    </row>
    <row r="586" spans="1:6" ht="15.75">
      <c r="A586" s="1"/>
      <c r="B586" s="29"/>
      <c r="C586" s="29" t="s">
        <v>431</v>
      </c>
      <c r="D586" s="13"/>
      <c r="E586" s="30">
        <f>SUM(E587:E590)</f>
        <v>231540.99</v>
      </c>
      <c r="F586" s="30" t="s">
        <v>51</v>
      </c>
    </row>
    <row r="587" spans="1:6" ht="15.75">
      <c r="A587" s="1"/>
      <c r="B587" s="17"/>
      <c r="C587" s="17" t="s">
        <v>308</v>
      </c>
      <c r="D587" s="13"/>
      <c r="E587" s="14">
        <v>40058.51</v>
      </c>
      <c r="F587" s="14" t="s">
        <v>51</v>
      </c>
    </row>
    <row r="588" spans="1:6" ht="15.75">
      <c r="A588" s="1"/>
      <c r="B588" s="17"/>
      <c r="C588" s="17" t="s">
        <v>309</v>
      </c>
      <c r="D588" s="13"/>
      <c r="E588" s="14">
        <v>3548.41</v>
      </c>
      <c r="F588" s="14" t="s">
        <v>51</v>
      </c>
    </row>
    <row r="589" spans="1:6" ht="15.75">
      <c r="A589" s="1"/>
      <c r="B589" s="17"/>
      <c r="C589" s="17" t="s">
        <v>310</v>
      </c>
      <c r="D589" s="13"/>
      <c r="E589" s="14">
        <v>187871.25</v>
      </c>
      <c r="F589" s="14" t="s">
        <v>51</v>
      </c>
    </row>
    <row r="590" spans="1:6" ht="15.75">
      <c r="A590" s="1"/>
      <c r="B590" s="17"/>
      <c r="C590" s="17" t="s">
        <v>311</v>
      </c>
      <c r="D590" s="13"/>
      <c r="E590" s="14">
        <v>62.82</v>
      </c>
      <c r="F590" s="14" t="s">
        <v>51</v>
      </c>
    </row>
    <row r="591" spans="1:6" ht="15.75">
      <c r="A591" s="1"/>
      <c r="C591" s="13"/>
      <c r="D591" s="13"/>
      <c r="E591" s="13"/>
      <c r="F591" s="13"/>
    </row>
    <row r="592" spans="1:6" ht="15.75">
      <c r="A592" s="1"/>
      <c r="B592" s="35"/>
      <c r="C592" s="35" t="s">
        <v>79</v>
      </c>
      <c r="D592" s="13"/>
      <c r="E592" s="30">
        <f>E583+E586</f>
        <v>274198.6</v>
      </c>
      <c r="F592" s="30" t="s">
        <v>51</v>
      </c>
    </row>
    <row r="593" spans="1:7" ht="15.75">
      <c r="A593" s="1"/>
      <c r="B593" s="35"/>
      <c r="C593" s="35"/>
      <c r="D593" s="13"/>
      <c r="E593" s="30"/>
      <c r="F593" s="30"/>
      <c r="G593" s="30"/>
    </row>
    <row r="594" spans="1:7" ht="15.75">
      <c r="A594" s="1"/>
      <c r="B594" s="35"/>
      <c r="C594" s="416"/>
      <c r="D594" s="412"/>
      <c r="E594" s="30"/>
      <c r="F594" s="30"/>
      <c r="G594" s="30"/>
    </row>
    <row r="595" spans="1:4" ht="15.75">
      <c r="A595" s="1"/>
      <c r="C595" s="417"/>
      <c r="D595" s="413"/>
    </row>
    <row r="596" spans="1:6" ht="18">
      <c r="A596" s="1"/>
      <c r="B596" s="29"/>
      <c r="C596" s="412"/>
      <c r="D596" s="414" t="s">
        <v>52</v>
      </c>
      <c r="E596" s="30">
        <f>SUM(E597:E604)</f>
        <v>40947.60999999999</v>
      </c>
      <c r="F596" s="30" t="s">
        <v>51</v>
      </c>
    </row>
    <row r="597" spans="1:6" ht="15.75">
      <c r="A597" s="1"/>
      <c r="B597" s="17"/>
      <c r="C597" s="412"/>
      <c r="D597" s="415" t="s">
        <v>53</v>
      </c>
      <c r="E597" s="14">
        <v>19209.53</v>
      </c>
      <c r="F597" s="3" t="s">
        <v>51</v>
      </c>
    </row>
    <row r="598" spans="1:6" ht="15.75">
      <c r="A598" s="1"/>
      <c r="B598" s="17"/>
      <c r="C598" s="13"/>
      <c r="D598" s="17" t="s">
        <v>54</v>
      </c>
      <c r="E598" s="14">
        <v>12364.08</v>
      </c>
      <c r="F598" s="3" t="s">
        <v>51</v>
      </c>
    </row>
    <row r="599" spans="1:6" ht="15.75">
      <c r="A599" s="1"/>
      <c r="B599" s="17"/>
      <c r="C599" s="13"/>
      <c r="D599" s="17" t="s">
        <v>55</v>
      </c>
      <c r="E599" s="14">
        <v>2697.61</v>
      </c>
      <c r="F599" s="3" t="s">
        <v>51</v>
      </c>
    </row>
    <row r="600" spans="1:6" ht="15.75">
      <c r="A600" s="1"/>
      <c r="B600" s="17"/>
      <c r="C600" s="13"/>
      <c r="D600" s="17" t="s">
        <v>56</v>
      </c>
      <c r="E600" s="14">
        <v>701.77</v>
      </c>
      <c r="F600" s="3" t="s">
        <v>51</v>
      </c>
    </row>
    <row r="601" spans="1:6" ht="15.75">
      <c r="A601" s="1"/>
      <c r="B601" s="17"/>
      <c r="C601" s="13"/>
      <c r="D601" s="17" t="s">
        <v>78</v>
      </c>
      <c r="E601" s="14">
        <v>3548.41</v>
      </c>
      <c r="F601" s="3" t="s">
        <v>51</v>
      </c>
    </row>
    <row r="602" spans="1:6" ht="15.75">
      <c r="A602" s="1"/>
      <c r="B602" s="13"/>
      <c r="D602" s="13" t="s">
        <v>108</v>
      </c>
      <c r="E602" s="14">
        <v>1125.74</v>
      </c>
      <c r="F602" s="14" t="s">
        <v>51</v>
      </c>
    </row>
    <row r="603" spans="1:6" ht="15.75">
      <c r="A603" s="1"/>
      <c r="B603" s="17"/>
      <c r="D603" s="17" t="s">
        <v>102</v>
      </c>
      <c r="E603" s="14">
        <v>1000</v>
      </c>
      <c r="F603" s="3" t="s">
        <v>51</v>
      </c>
    </row>
    <row r="604" spans="1:6" ht="15.75">
      <c r="A604" s="17"/>
      <c r="B604" s="17"/>
      <c r="C604" s="17"/>
      <c r="D604" s="17" t="s">
        <v>313</v>
      </c>
      <c r="E604" s="14">
        <v>300.47</v>
      </c>
      <c r="F604" s="17" t="s">
        <v>51</v>
      </c>
    </row>
    <row r="605" spans="1:4" ht="15.75">
      <c r="A605" s="1"/>
      <c r="D605" s="3"/>
    </row>
    <row r="606" spans="1:7" ht="15.75">
      <c r="A606" s="1"/>
      <c r="B606" s="11"/>
      <c r="C606" s="17"/>
      <c r="D606" s="36" t="s">
        <v>58</v>
      </c>
      <c r="E606" s="13"/>
      <c r="F606" s="13"/>
      <c r="G606" s="14"/>
    </row>
    <row r="607" spans="1:7" ht="16.5" thickBot="1">
      <c r="A607" s="1"/>
      <c r="B607" s="11"/>
      <c r="C607" s="17"/>
      <c r="D607" s="13"/>
      <c r="E607" s="13"/>
      <c r="F607" s="13"/>
      <c r="G607" s="14"/>
    </row>
    <row r="608" spans="2:7" ht="18" thickBot="1" thickTop="1">
      <c r="B608" s="402"/>
      <c r="C608" s="37" t="s">
        <v>314</v>
      </c>
      <c r="D608" s="38" t="s">
        <v>378</v>
      </c>
      <c r="E608" s="39" t="s">
        <v>379</v>
      </c>
      <c r="F608" s="354"/>
      <c r="G608" s="247" t="s">
        <v>319</v>
      </c>
    </row>
    <row r="609" spans="2:7" ht="18" thickBot="1" thickTop="1">
      <c r="B609" s="402"/>
      <c r="C609" s="234">
        <v>43466</v>
      </c>
      <c r="D609" s="232"/>
      <c r="E609" s="233"/>
      <c r="F609" s="355"/>
      <c r="G609" s="248" t="s">
        <v>478</v>
      </c>
    </row>
    <row r="610" spans="2:7" ht="16.5" thickTop="1">
      <c r="B610" s="230"/>
      <c r="C610" s="418">
        <v>2856.49</v>
      </c>
      <c r="D610" s="40" t="s">
        <v>468</v>
      </c>
      <c r="E610" s="41">
        <v>1012.15</v>
      </c>
      <c r="F610" s="356"/>
      <c r="G610" s="42">
        <v>3548.41</v>
      </c>
    </row>
    <row r="611" spans="2:7" ht="16.5" thickBot="1">
      <c r="B611" s="231"/>
      <c r="C611" s="43">
        <v>183586.9</v>
      </c>
      <c r="D611" s="44" t="s">
        <v>469</v>
      </c>
      <c r="E611" s="45">
        <v>0</v>
      </c>
      <c r="F611" s="357"/>
      <c r="G611" s="46">
        <v>187871.25</v>
      </c>
    </row>
    <row r="612" spans="1:4" ht="16.5" thickTop="1">
      <c r="A612" s="1"/>
      <c r="D612" s="3"/>
    </row>
    <row r="613" spans="1:4" ht="15.75">
      <c r="A613" s="1"/>
      <c r="D613" s="4"/>
    </row>
    <row r="614" spans="1:4" ht="15.75">
      <c r="A614" s="1"/>
      <c r="D614" s="4"/>
    </row>
    <row r="615" spans="1:4" ht="18">
      <c r="A615" s="85" t="s">
        <v>432</v>
      </c>
      <c r="D615" s="4"/>
    </row>
    <row r="616" spans="1:4" ht="15.75">
      <c r="A616" s="1"/>
      <c r="D616" s="4"/>
    </row>
    <row r="617" spans="1:4" ht="15.75">
      <c r="A617" s="1"/>
      <c r="D617" s="4"/>
    </row>
    <row r="618" spans="1:4" ht="15.75">
      <c r="A618" s="1"/>
      <c r="D618" s="4"/>
    </row>
    <row r="619" spans="1:4" ht="18">
      <c r="A619" s="85" t="s">
        <v>433</v>
      </c>
      <c r="D619" s="4"/>
    </row>
    <row r="620" spans="1:4" ht="15.75">
      <c r="A620" s="1"/>
      <c r="D620" s="4"/>
    </row>
    <row r="621" spans="1:4" ht="15.75">
      <c r="A621" s="1"/>
      <c r="D621" s="4"/>
    </row>
    <row r="622" spans="1:4" ht="15.75">
      <c r="A622" s="1"/>
      <c r="D622" s="4"/>
    </row>
    <row r="623" spans="1:4" ht="18">
      <c r="A623" s="85" t="s">
        <v>470</v>
      </c>
      <c r="D623" s="4"/>
    </row>
    <row r="624" spans="1:4" ht="18">
      <c r="A624" s="85"/>
      <c r="D624" s="4"/>
    </row>
    <row r="625" spans="1:4" ht="18">
      <c r="A625" s="85"/>
      <c r="D625" s="4"/>
    </row>
    <row r="626" spans="1:4" ht="18">
      <c r="A626" s="85"/>
      <c r="D626" s="4"/>
    </row>
    <row r="627" spans="1:4" ht="15.75">
      <c r="A627" s="1"/>
      <c r="D627" s="3"/>
    </row>
    <row r="628" ht="18.75" thickBot="1">
      <c r="A628" s="89" t="s">
        <v>99</v>
      </c>
    </row>
    <row r="629" spans="1:8" ht="15.75">
      <c r="A629" s="126" t="s">
        <v>434</v>
      </c>
      <c r="B629" s="127"/>
      <c r="C629" s="235"/>
      <c r="D629" s="236"/>
      <c r="E629" s="237"/>
      <c r="F629" s="13"/>
      <c r="G629" s="13"/>
      <c r="H629" s="13"/>
    </row>
    <row r="630" spans="1:8" ht="15.75">
      <c r="A630" s="238"/>
      <c r="B630" s="239"/>
      <c r="C630" s="51"/>
      <c r="D630" s="47" t="s">
        <v>80</v>
      </c>
      <c r="E630" s="48" t="s">
        <v>59</v>
      </c>
      <c r="F630" s="1"/>
      <c r="G630" s="1" t="s">
        <v>60</v>
      </c>
      <c r="H630" s="13"/>
    </row>
    <row r="631" spans="1:8" ht="15.75">
      <c r="A631" s="238"/>
      <c r="B631" s="239"/>
      <c r="C631" s="51"/>
      <c r="D631" s="47"/>
      <c r="E631" s="48"/>
      <c r="F631" s="1"/>
      <c r="G631" s="13"/>
      <c r="H631" s="13"/>
    </row>
    <row r="632" spans="1:8" ht="15.75">
      <c r="A632" s="128" t="s">
        <v>93</v>
      </c>
      <c r="B632" s="129"/>
      <c r="C632" s="240"/>
      <c r="D632" s="130">
        <f>SUM(D633:D648)</f>
        <v>96900.8</v>
      </c>
      <c r="E632" s="131">
        <f>SUM(E633:E648)</f>
        <v>95260.31</v>
      </c>
      <c r="F632" s="403"/>
      <c r="G632" s="30">
        <f>D632-E632</f>
        <v>1640.4900000000052</v>
      </c>
      <c r="H632" s="12" t="s">
        <v>51</v>
      </c>
    </row>
    <row r="633" spans="1:8" ht="15.75">
      <c r="A633" s="50" t="s">
        <v>315</v>
      </c>
      <c r="B633" s="51"/>
      <c r="C633" s="51"/>
      <c r="D633" s="52">
        <v>62191</v>
      </c>
      <c r="E633" s="53">
        <v>62191</v>
      </c>
      <c r="F633" s="14"/>
      <c r="G633" s="13"/>
      <c r="H633" s="17" t="s">
        <v>39</v>
      </c>
    </row>
    <row r="634" spans="1:8" ht="15.75">
      <c r="A634" s="50" t="s">
        <v>61</v>
      </c>
      <c r="B634" s="51"/>
      <c r="C634" s="51"/>
      <c r="D634" s="52">
        <v>794</v>
      </c>
      <c r="E634" s="53">
        <v>794</v>
      </c>
      <c r="F634" s="14"/>
      <c r="G634" s="104"/>
      <c r="H634" s="14"/>
    </row>
    <row r="635" spans="1:8" ht="15.75">
      <c r="A635" s="50" t="s">
        <v>316</v>
      </c>
      <c r="B635" s="51"/>
      <c r="C635" s="51"/>
      <c r="D635" s="52">
        <v>956</v>
      </c>
      <c r="E635" s="53">
        <v>956</v>
      </c>
      <c r="F635" s="14"/>
      <c r="G635" s="14"/>
      <c r="H635" s="14"/>
    </row>
    <row r="636" spans="1:8" ht="15.75">
      <c r="A636" s="50" t="s">
        <v>109</v>
      </c>
      <c r="B636" s="51"/>
      <c r="C636" s="51"/>
      <c r="D636" s="52">
        <v>171.6</v>
      </c>
      <c r="E636" s="53">
        <v>171.6</v>
      </c>
      <c r="F636" s="14"/>
      <c r="G636" s="14"/>
      <c r="H636" s="14"/>
    </row>
    <row r="637" spans="1:8" ht="15.75">
      <c r="A637" s="50" t="s">
        <v>475</v>
      </c>
      <c r="B637" s="51"/>
      <c r="C637" s="51"/>
      <c r="D637" s="52">
        <v>2700</v>
      </c>
      <c r="E637" s="53">
        <v>2700</v>
      </c>
      <c r="F637" s="14"/>
      <c r="G637" s="14"/>
      <c r="H637" s="14"/>
    </row>
    <row r="638" spans="1:8" ht="15.75">
      <c r="A638" s="50" t="s">
        <v>110</v>
      </c>
      <c r="B638" s="51"/>
      <c r="C638" s="51"/>
      <c r="D638" s="52">
        <v>10450.86</v>
      </c>
      <c r="E638" s="53">
        <v>10450.86</v>
      </c>
      <c r="F638" s="14"/>
      <c r="G638" s="13"/>
      <c r="H638" s="13"/>
    </row>
    <row r="639" spans="1:8" ht="15.75">
      <c r="A639" s="50" t="s">
        <v>476</v>
      </c>
      <c r="B639" s="51"/>
      <c r="C639" s="51"/>
      <c r="D639" s="52">
        <v>5602.8</v>
      </c>
      <c r="E639" s="53">
        <v>3962.31</v>
      </c>
      <c r="F639" s="14"/>
      <c r="G639" s="13"/>
      <c r="H639" s="13"/>
    </row>
    <row r="640" spans="1:8" ht="15.75">
      <c r="A640" s="50" t="s">
        <v>81</v>
      </c>
      <c r="B640" s="51"/>
      <c r="C640" s="51"/>
      <c r="D640" s="52">
        <v>7065.88</v>
      </c>
      <c r="E640" s="53">
        <v>7065.88</v>
      </c>
      <c r="F640" s="14"/>
      <c r="G640" s="13"/>
      <c r="H640" s="13"/>
    </row>
    <row r="641" spans="1:8" ht="15.75">
      <c r="A641" s="50" t="s">
        <v>82</v>
      </c>
      <c r="B641" s="51"/>
      <c r="C641" s="51"/>
      <c r="D641" s="52">
        <v>62.9</v>
      </c>
      <c r="E641" s="53">
        <v>62.9</v>
      </c>
      <c r="F641" s="14"/>
      <c r="G641" s="13"/>
      <c r="H641" s="13"/>
    </row>
    <row r="642" spans="1:8" ht="15.75">
      <c r="A642" s="50" t="s">
        <v>83</v>
      </c>
      <c r="B642" s="51"/>
      <c r="C642" s="51"/>
      <c r="D642" s="52">
        <v>117.79</v>
      </c>
      <c r="E642" s="53">
        <v>117.79</v>
      </c>
      <c r="F642" s="14"/>
      <c r="G642" s="13"/>
      <c r="H642" s="13"/>
    </row>
    <row r="643" spans="1:8" ht="15.75">
      <c r="A643" s="50" t="s">
        <v>380</v>
      </c>
      <c r="B643" s="51"/>
      <c r="C643" s="51"/>
      <c r="D643" s="52">
        <v>520.88</v>
      </c>
      <c r="E643" s="53">
        <v>520.88</v>
      </c>
      <c r="F643" s="14"/>
      <c r="G643" s="13"/>
      <c r="H643" s="13"/>
    </row>
    <row r="644" spans="1:8" ht="15.75">
      <c r="A644" s="50" t="s">
        <v>317</v>
      </c>
      <c r="B644" s="51"/>
      <c r="C644" s="51"/>
      <c r="D644" s="52">
        <v>2237.92</v>
      </c>
      <c r="E644" s="53">
        <v>2237.92</v>
      </c>
      <c r="F644" s="14"/>
      <c r="G644" s="13"/>
      <c r="H644" s="13"/>
    </row>
    <row r="645" spans="1:8" ht="15.75">
      <c r="A645" s="50" t="s">
        <v>84</v>
      </c>
      <c r="B645" s="51"/>
      <c r="C645" s="51"/>
      <c r="D645" s="52">
        <v>2144</v>
      </c>
      <c r="E645" s="53">
        <v>2144</v>
      </c>
      <c r="F645" s="14"/>
      <c r="G645" s="13"/>
      <c r="H645" s="13"/>
    </row>
    <row r="646" spans="1:8" ht="15.75">
      <c r="A646" s="54" t="s">
        <v>92</v>
      </c>
      <c r="B646" s="55"/>
      <c r="C646" s="55"/>
      <c r="D646" s="56">
        <v>89.67</v>
      </c>
      <c r="E646" s="57">
        <v>89.67</v>
      </c>
      <c r="F646" s="14"/>
      <c r="G646" s="13"/>
      <c r="H646" s="13"/>
    </row>
    <row r="647" spans="1:8" ht="15.75">
      <c r="A647" s="54" t="s">
        <v>350</v>
      </c>
      <c r="B647" s="55"/>
      <c r="C647" s="55"/>
      <c r="D647" s="56">
        <v>179.34</v>
      </c>
      <c r="E647" s="57">
        <v>179.34</v>
      </c>
      <c r="F647" s="14"/>
      <c r="G647" s="13"/>
      <c r="H647" s="13"/>
    </row>
    <row r="648" spans="1:8" ht="16.5" thickBot="1">
      <c r="A648" s="58" t="s">
        <v>318</v>
      </c>
      <c r="B648" s="59"/>
      <c r="C648" s="59"/>
      <c r="D648" s="60">
        <v>1616.16</v>
      </c>
      <c r="E648" s="61">
        <v>1616.16</v>
      </c>
      <c r="F648" s="14"/>
      <c r="G648" s="13"/>
      <c r="H648" s="13"/>
    </row>
    <row r="649" spans="1:8" ht="15.75">
      <c r="A649" s="98"/>
      <c r="B649" s="99"/>
      <c r="C649" s="99"/>
      <c r="D649" s="122"/>
      <c r="E649" s="123"/>
      <c r="F649" s="14"/>
      <c r="G649" s="13"/>
      <c r="H649" s="13"/>
    </row>
    <row r="650" spans="1:8" ht="15.75">
      <c r="A650" s="133" t="s">
        <v>435</v>
      </c>
      <c r="B650" s="241"/>
      <c r="C650" s="241"/>
      <c r="D650" s="241"/>
      <c r="E650" s="242"/>
      <c r="F650" s="13"/>
      <c r="G650" s="13"/>
      <c r="H650" s="13"/>
    </row>
    <row r="651" spans="1:8" ht="15.75">
      <c r="A651" s="49"/>
      <c r="B651" s="51"/>
      <c r="C651" s="51"/>
      <c r="D651" s="47" t="s">
        <v>80</v>
      </c>
      <c r="E651" s="48" t="s">
        <v>59</v>
      </c>
      <c r="F651" s="1"/>
      <c r="G651" s="1" t="s">
        <v>60</v>
      </c>
      <c r="H651" s="13"/>
    </row>
    <row r="652" spans="1:8" ht="15.75">
      <c r="A652" s="128" t="s">
        <v>93</v>
      </c>
      <c r="B652" s="240"/>
      <c r="C652" s="240"/>
      <c r="D652" s="130">
        <f>SUM(D653:D655)</f>
        <v>196441</v>
      </c>
      <c r="E652" s="132">
        <f>SUM(E653:E655)</f>
        <v>118678.25</v>
      </c>
      <c r="F652" s="30"/>
      <c r="G652" s="30">
        <f>D652-E652</f>
        <v>77762.75</v>
      </c>
      <c r="H652" s="12" t="s">
        <v>51</v>
      </c>
    </row>
    <row r="653" spans="1:8" ht="15.75">
      <c r="A653" s="50" t="s">
        <v>455</v>
      </c>
      <c r="B653" s="51"/>
      <c r="C653" s="51"/>
      <c r="D653" s="56">
        <v>118678.25</v>
      </c>
      <c r="E653" s="53">
        <v>118678.25</v>
      </c>
      <c r="F653" s="14"/>
      <c r="G653" s="14"/>
      <c r="H653" s="13"/>
    </row>
    <row r="654" spans="1:8" ht="15.75">
      <c r="A654" s="50" t="s">
        <v>474</v>
      </c>
      <c r="B654" s="51"/>
      <c r="C654" s="51"/>
      <c r="D654" s="56">
        <v>40000</v>
      </c>
      <c r="E654" s="53">
        <v>0</v>
      </c>
      <c r="F654" s="14"/>
      <c r="G654" s="13"/>
      <c r="H654" s="13"/>
    </row>
    <row r="655" spans="1:8" ht="15.75">
      <c r="A655" s="50" t="s">
        <v>473</v>
      </c>
      <c r="B655" s="51"/>
      <c r="C655" s="51"/>
      <c r="D655" s="52">
        <v>37762.75</v>
      </c>
      <c r="E655" s="53">
        <v>0</v>
      </c>
      <c r="F655" s="14"/>
      <c r="G655" s="13"/>
      <c r="H655" s="13"/>
    </row>
    <row r="656" ht="16.5" thickBot="1">
      <c r="A656" s="13"/>
    </row>
    <row r="657" spans="1:8" ht="15.75">
      <c r="A657" s="124" t="s">
        <v>436</v>
      </c>
      <c r="B657" s="125"/>
      <c r="C657" s="243"/>
      <c r="D657" s="243"/>
      <c r="E657" s="244"/>
      <c r="F657" s="13"/>
      <c r="G657" s="13"/>
      <c r="H657" s="13"/>
    </row>
    <row r="658" spans="1:8" ht="15.75">
      <c r="A658" s="50"/>
      <c r="B658" s="51"/>
      <c r="C658" s="51"/>
      <c r="D658" s="47" t="s">
        <v>94</v>
      </c>
      <c r="E658" s="48" t="s">
        <v>59</v>
      </c>
      <c r="F658" s="1"/>
      <c r="G658" s="1" t="s">
        <v>60</v>
      </c>
      <c r="H658" s="13"/>
    </row>
    <row r="659" spans="1:8" ht="15.75">
      <c r="A659" s="245"/>
      <c r="B659" s="246"/>
      <c r="C659" s="246"/>
      <c r="D659" s="134">
        <f>SUM(D660:D661)</f>
        <v>10000</v>
      </c>
      <c r="E659" s="135">
        <f>SUM(E660:E661)</f>
        <v>10000</v>
      </c>
      <c r="F659" s="34"/>
      <c r="G659" s="30">
        <f>D659-E659</f>
        <v>0</v>
      </c>
      <c r="H659" s="13"/>
    </row>
    <row r="660" spans="1:8" ht="15.75">
      <c r="A660" s="50" t="s">
        <v>95</v>
      </c>
      <c r="B660" s="51"/>
      <c r="C660" s="51"/>
      <c r="D660" s="52">
        <v>10000</v>
      </c>
      <c r="E660" s="53">
        <v>10000</v>
      </c>
      <c r="F660" s="14"/>
      <c r="G660" s="13"/>
      <c r="H660" s="13"/>
    </row>
    <row r="661" spans="1:8" ht="15.75">
      <c r="A661" s="50"/>
      <c r="B661" s="51"/>
      <c r="C661" s="51"/>
      <c r="D661" s="52"/>
      <c r="E661" s="53"/>
      <c r="F661" s="14"/>
      <c r="G661" s="13"/>
      <c r="H661" s="13"/>
    </row>
    <row r="663" spans="1:4" ht="18.75">
      <c r="A663" s="1"/>
      <c r="B663" s="18" t="s">
        <v>437</v>
      </c>
      <c r="C663" s="13"/>
      <c r="D663" s="14"/>
    </row>
    <row r="664" spans="1:8" ht="18.75">
      <c r="A664" s="1"/>
      <c r="B664" s="18"/>
      <c r="C664" s="13"/>
      <c r="D664" s="13"/>
      <c r="E664" s="404" t="s">
        <v>62</v>
      </c>
      <c r="F664" s="404" t="s">
        <v>374</v>
      </c>
      <c r="G664" s="405" t="s">
        <v>63</v>
      </c>
      <c r="H664" s="33" t="s">
        <v>11</v>
      </c>
    </row>
    <row r="665" spans="1:8" ht="15.75">
      <c r="A665" s="1"/>
      <c r="B665" s="17"/>
      <c r="C665" s="17"/>
      <c r="D665" s="17" t="s">
        <v>64</v>
      </c>
      <c r="E665" s="406">
        <f>E141</f>
        <v>629008</v>
      </c>
      <c r="F665" s="406">
        <f>F141</f>
        <v>648966</v>
      </c>
      <c r="G665" s="14">
        <f>G141</f>
        <v>738878.05</v>
      </c>
      <c r="H665" s="15">
        <f>G665/F665*100</f>
        <v>113.85466264796615</v>
      </c>
    </row>
    <row r="666" spans="1:8" ht="15.75">
      <c r="A666" s="1"/>
      <c r="B666" s="17"/>
      <c r="C666" s="17"/>
      <c r="D666" s="17" t="s">
        <v>65</v>
      </c>
      <c r="E666" s="406">
        <f>E498</f>
        <v>0</v>
      </c>
      <c r="F666" s="406">
        <f>F498</f>
        <v>151102</v>
      </c>
      <c r="G666" s="14">
        <f>G498</f>
        <v>242968.24</v>
      </c>
      <c r="H666" s="15">
        <f aca="true" t="shared" si="11" ref="H666:H682">G666/F666*100</f>
        <v>160.79750102579712</v>
      </c>
    </row>
    <row r="667" spans="1:8" ht="18.75">
      <c r="A667" s="1"/>
      <c r="B667" s="18"/>
      <c r="C667" s="17"/>
      <c r="D667" s="17"/>
      <c r="E667" s="62">
        <f>SUM(E665:E666)</f>
        <v>629008</v>
      </c>
      <c r="F667" s="62">
        <f>SUM(F665:F666)</f>
        <v>800068</v>
      </c>
      <c r="G667" s="30">
        <f>SUM(G665:G666)</f>
        <v>981846.29</v>
      </c>
      <c r="H667" s="15">
        <f t="shared" si="11"/>
        <v>122.72035501982333</v>
      </c>
    </row>
    <row r="668" spans="1:8" ht="18.75">
      <c r="A668" s="1"/>
      <c r="B668" s="18"/>
      <c r="C668" s="29"/>
      <c r="D668" s="29"/>
      <c r="E668" s="62"/>
      <c r="F668" s="62"/>
      <c r="G668" s="30"/>
      <c r="H668" s="15"/>
    </row>
    <row r="669" spans="1:8" ht="18.75">
      <c r="A669" s="1"/>
      <c r="B669" s="18"/>
      <c r="C669" s="17"/>
      <c r="D669" s="17" t="s">
        <v>66</v>
      </c>
      <c r="E669" s="406">
        <f>E491</f>
        <v>528284</v>
      </c>
      <c r="F669" s="406">
        <f>F491</f>
        <v>559583</v>
      </c>
      <c r="G669" s="14">
        <f>G491</f>
        <v>690198.93</v>
      </c>
      <c r="H669" s="15">
        <f t="shared" si="11"/>
        <v>123.34165441051641</v>
      </c>
    </row>
    <row r="670" spans="1:8" ht="18.75">
      <c r="A670" s="1"/>
      <c r="B670" s="18"/>
      <c r="C670" s="17"/>
      <c r="D670" s="17" t="s">
        <v>67</v>
      </c>
      <c r="E670" s="406">
        <f>E526</f>
        <v>93038</v>
      </c>
      <c r="F670" s="406">
        <f>F526</f>
        <v>381238</v>
      </c>
      <c r="G670" s="14">
        <f>G526</f>
        <v>208989.74000000002</v>
      </c>
      <c r="H670" s="15">
        <f t="shared" si="11"/>
        <v>54.818706424857965</v>
      </c>
    </row>
    <row r="671" spans="1:8" ht="18.75">
      <c r="A671" s="1"/>
      <c r="B671" s="18"/>
      <c r="C671" s="29"/>
      <c r="D671" s="29"/>
      <c r="E671" s="62">
        <f>SUM(E669:E670)</f>
        <v>621322</v>
      </c>
      <c r="F671" s="62">
        <f>SUM(F669:F670)</f>
        <v>940821</v>
      </c>
      <c r="G671" s="30">
        <f>SUM(G669:G670)</f>
        <v>899188.67</v>
      </c>
      <c r="H671" s="15">
        <f t="shared" si="11"/>
        <v>95.57489363013794</v>
      </c>
    </row>
    <row r="672" spans="1:8" ht="18.75">
      <c r="A672" s="1"/>
      <c r="B672" s="18"/>
      <c r="C672" s="29"/>
      <c r="D672" s="29"/>
      <c r="E672" s="62"/>
      <c r="F672" s="62"/>
      <c r="G672" s="30"/>
      <c r="H672" s="15"/>
    </row>
    <row r="673" spans="1:8" ht="18.75">
      <c r="A673" s="1"/>
      <c r="B673" s="18"/>
      <c r="C673" s="29"/>
      <c r="D673" s="136" t="s">
        <v>68</v>
      </c>
      <c r="E673" s="407"/>
      <c r="F673" s="407"/>
      <c r="G673" s="408">
        <f>G667-G671</f>
        <v>82657.62</v>
      </c>
      <c r="H673" s="15"/>
    </row>
    <row r="674" spans="1:8" ht="18.75">
      <c r="A674" s="1"/>
      <c r="B674" s="18"/>
      <c r="C674" s="29"/>
      <c r="D674" s="29"/>
      <c r="E674" s="62"/>
      <c r="F674" s="62"/>
      <c r="G674" s="30"/>
      <c r="H674" s="15"/>
    </row>
    <row r="675" spans="1:8" ht="18.75">
      <c r="A675" s="1"/>
      <c r="B675" s="18"/>
      <c r="C675" s="17"/>
      <c r="D675" s="17" t="s">
        <v>69</v>
      </c>
      <c r="E675" s="406">
        <f>E533</f>
        <v>0</v>
      </c>
      <c r="F675" s="406">
        <f>F533</f>
        <v>310000</v>
      </c>
      <c r="G675" s="14">
        <v>0</v>
      </c>
      <c r="H675" s="15">
        <v>0</v>
      </c>
    </row>
    <row r="676" spans="1:8" ht="18.75">
      <c r="A676" s="1"/>
      <c r="B676" s="18"/>
      <c r="C676" s="17"/>
      <c r="D676" s="17" t="s">
        <v>70</v>
      </c>
      <c r="E676" s="406">
        <f>E540</f>
        <v>7200</v>
      </c>
      <c r="F676" s="406">
        <f>F540</f>
        <v>165000</v>
      </c>
      <c r="G676" s="14">
        <f>G540</f>
        <v>2951.77</v>
      </c>
      <c r="H676" s="15">
        <f t="shared" si="11"/>
        <v>1.7889515151515152</v>
      </c>
    </row>
    <row r="677" spans="1:8" ht="18.75">
      <c r="A677" s="1"/>
      <c r="B677" s="18"/>
      <c r="C677" s="29"/>
      <c r="D677" s="136" t="s">
        <v>381</v>
      </c>
      <c r="E677" s="407">
        <f>E675-E676</f>
        <v>-7200</v>
      </c>
      <c r="F677" s="407">
        <f>F675-F676</f>
        <v>145000</v>
      </c>
      <c r="G677" s="408">
        <f>G675-G676</f>
        <v>-2951.77</v>
      </c>
      <c r="H677" s="15">
        <f t="shared" si="11"/>
        <v>-2.035703448275862</v>
      </c>
    </row>
    <row r="678" spans="1:8" ht="18.75">
      <c r="A678" s="1"/>
      <c r="B678" s="18"/>
      <c r="C678" s="17"/>
      <c r="D678" s="17"/>
      <c r="E678" s="406"/>
      <c r="F678" s="406"/>
      <c r="G678" s="14"/>
      <c r="H678" s="15"/>
    </row>
    <row r="679" spans="1:8" ht="18.75">
      <c r="A679" s="1"/>
      <c r="B679" s="18"/>
      <c r="C679" s="29"/>
      <c r="D679" s="136" t="s">
        <v>60</v>
      </c>
      <c r="E679" s="409"/>
      <c r="F679" s="409"/>
      <c r="G679" s="408">
        <f>G673+G677</f>
        <v>79705.84999999999</v>
      </c>
      <c r="H679" s="15"/>
    </row>
    <row r="680" spans="1:8" ht="18.75">
      <c r="A680" s="1"/>
      <c r="B680" s="18"/>
      <c r="D680" s="13"/>
      <c r="E680" s="13"/>
      <c r="F680" s="13"/>
      <c r="G680" s="13"/>
      <c r="H680" s="15"/>
    </row>
    <row r="681" spans="1:8" ht="18.75">
      <c r="A681" s="1"/>
      <c r="B681" s="18"/>
      <c r="C681" s="12"/>
      <c r="D681" s="12" t="s">
        <v>85</v>
      </c>
      <c r="E681" s="62">
        <f>E667+E675</f>
        <v>629008</v>
      </c>
      <c r="F681" s="62">
        <f>F667+F675</f>
        <v>1110068</v>
      </c>
      <c r="G681" s="30">
        <f>G667+G675</f>
        <v>981846.29</v>
      </c>
      <c r="H681" s="15">
        <f t="shared" si="11"/>
        <v>88.44920221103573</v>
      </c>
    </row>
    <row r="682" spans="1:8" ht="18.75">
      <c r="A682" s="1"/>
      <c r="B682" s="18"/>
      <c r="C682" s="12"/>
      <c r="D682" s="12" t="s">
        <v>86</v>
      </c>
      <c r="E682" s="62">
        <f>E671+E676</f>
        <v>628522</v>
      </c>
      <c r="F682" s="62">
        <f>F671+F676</f>
        <v>1105821</v>
      </c>
      <c r="G682" s="30">
        <f>G671+G676</f>
        <v>902140.4400000001</v>
      </c>
      <c r="H682" s="15">
        <f t="shared" si="11"/>
        <v>81.58105516173052</v>
      </c>
    </row>
    <row r="683" spans="1:4" ht="18.75">
      <c r="A683" s="17"/>
      <c r="B683" s="18"/>
      <c r="C683" s="29"/>
      <c r="D683" s="30"/>
    </row>
    <row r="684" spans="1:7" ht="19.5">
      <c r="A684" s="85"/>
      <c r="B684" s="18"/>
      <c r="C684" s="29"/>
      <c r="D684" s="410"/>
      <c r="G684" s="198"/>
    </row>
    <row r="685" spans="1:8" ht="19.5">
      <c r="A685" s="85" t="s">
        <v>479</v>
      </c>
      <c r="B685" s="1"/>
      <c r="C685" s="18"/>
      <c r="D685" s="29"/>
      <c r="E685" s="62"/>
      <c r="F685" s="62"/>
      <c r="G685" s="410"/>
      <c r="H685" s="15"/>
    </row>
    <row r="686" spans="1:8" ht="19.5">
      <c r="A686" s="85" t="s">
        <v>477</v>
      </c>
      <c r="B686" s="1"/>
      <c r="C686" s="18"/>
      <c r="D686" s="29"/>
      <c r="E686" s="62"/>
      <c r="F686" s="62"/>
      <c r="G686" s="410"/>
      <c r="H686" s="15"/>
    </row>
    <row r="687" spans="1:8" ht="19.5">
      <c r="A687" s="85"/>
      <c r="B687" s="1"/>
      <c r="C687" s="18"/>
      <c r="D687" s="17"/>
      <c r="E687" s="62"/>
      <c r="F687" s="62"/>
      <c r="G687" s="410"/>
      <c r="H687" s="15"/>
    </row>
    <row r="688" spans="1:8" ht="19.5">
      <c r="A688" s="173" t="s">
        <v>480</v>
      </c>
      <c r="B688" s="1"/>
      <c r="C688" s="419"/>
      <c r="D688" s="17"/>
      <c r="E688" s="62"/>
      <c r="F688" s="62"/>
      <c r="G688" s="410"/>
      <c r="H688" s="15"/>
    </row>
    <row r="689" spans="1:8" ht="18">
      <c r="A689" s="80"/>
      <c r="B689" s="1"/>
      <c r="C689" s="17"/>
      <c r="D689" s="13"/>
      <c r="E689" s="406"/>
      <c r="F689" s="406"/>
      <c r="G689" s="219"/>
      <c r="H689" s="15"/>
    </row>
    <row r="690" spans="1:8" ht="18">
      <c r="A690" s="90" t="s">
        <v>471</v>
      </c>
      <c r="B690" s="32"/>
      <c r="C690" s="13"/>
      <c r="D690" s="13"/>
      <c r="E690" s="406"/>
      <c r="F690" s="406"/>
      <c r="G690" s="219"/>
      <c r="H690" s="15"/>
    </row>
    <row r="691" spans="1:8" ht="18">
      <c r="A691" s="86"/>
      <c r="B691" s="13"/>
      <c r="C691" s="13"/>
      <c r="D691" s="13"/>
      <c r="E691" s="406"/>
      <c r="F691" s="406"/>
      <c r="G691" s="219"/>
      <c r="H691" s="15"/>
    </row>
    <row r="692" spans="1:8" ht="18">
      <c r="A692" s="90" t="s">
        <v>481</v>
      </c>
      <c r="B692" s="32"/>
      <c r="C692" s="13"/>
      <c r="D692" s="13"/>
      <c r="E692" s="87"/>
      <c r="F692" s="87"/>
      <c r="G692" s="406"/>
      <c r="H692" s="15"/>
    </row>
    <row r="693" spans="1:8" ht="18">
      <c r="A693" s="90"/>
      <c r="B693" s="32"/>
      <c r="C693" s="13"/>
      <c r="D693" s="13"/>
      <c r="E693" s="87"/>
      <c r="F693" s="87"/>
      <c r="G693" s="406"/>
      <c r="H693" s="15"/>
    </row>
    <row r="694" spans="1:8" ht="18">
      <c r="A694" s="90"/>
      <c r="B694" s="32"/>
      <c r="C694" s="13"/>
      <c r="D694" s="13"/>
      <c r="E694" s="87"/>
      <c r="F694" s="87"/>
      <c r="G694" s="406"/>
      <c r="H694" s="15"/>
    </row>
    <row r="695" spans="1:8" ht="18">
      <c r="A695" s="90"/>
      <c r="B695" s="32"/>
      <c r="C695" s="13"/>
      <c r="D695" s="14"/>
      <c r="E695" s="87"/>
      <c r="F695" s="87"/>
      <c r="G695" s="14"/>
      <c r="H695" s="15"/>
    </row>
    <row r="696" spans="1:8" ht="19.5">
      <c r="A696" s="92"/>
      <c r="B696" s="93"/>
      <c r="C696" s="93"/>
      <c r="D696" s="94"/>
      <c r="E696" s="93"/>
      <c r="F696" s="93"/>
      <c r="G696" s="93"/>
      <c r="H696" s="15"/>
    </row>
    <row r="697" spans="1:8" ht="19.5">
      <c r="A697" s="93"/>
      <c r="B697" s="95"/>
      <c r="C697" s="93"/>
      <c r="D697" s="94"/>
      <c r="E697" s="93"/>
      <c r="F697" s="93"/>
      <c r="G697" s="93"/>
      <c r="H697" s="15"/>
    </row>
    <row r="698" spans="1:8" ht="19.5">
      <c r="A698" s="93"/>
      <c r="B698" s="93"/>
      <c r="C698" s="93"/>
      <c r="D698" s="94"/>
      <c r="E698" s="93"/>
      <c r="F698" s="93"/>
      <c r="G698" s="93"/>
      <c r="H698" s="15"/>
    </row>
    <row r="699" spans="1:8" ht="21">
      <c r="A699" s="96"/>
      <c r="B699" s="93"/>
      <c r="C699" s="93"/>
      <c r="D699" s="94"/>
      <c r="E699" s="93"/>
      <c r="F699" s="93"/>
      <c r="G699" s="93"/>
      <c r="H699" s="15"/>
    </row>
    <row r="700" spans="1:8" ht="21">
      <c r="A700" s="96"/>
      <c r="B700" s="93"/>
      <c r="C700" s="93"/>
      <c r="D700" s="94"/>
      <c r="E700" s="93"/>
      <c r="F700" s="93"/>
      <c r="G700" s="93"/>
      <c r="H700" s="15"/>
    </row>
    <row r="701" spans="1:8" ht="19.5">
      <c r="A701" s="93"/>
      <c r="B701" s="93"/>
      <c r="C701" s="93"/>
      <c r="D701" s="94"/>
      <c r="E701" s="93"/>
      <c r="F701" s="93"/>
      <c r="G701" s="93"/>
      <c r="H701" s="15"/>
    </row>
    <row r="702" spans="1:8" ht="19.5">
      <c r="A702" s="93"/>
      <c r="B702" s="93"/>
      <c r="C702" s="93"/>
      <c r="D702" s="94"/>
      <c r="E702" s="93"/>
      <c r="F702" s="93"/>
      <c r="G702" s="93"/>
      <c r="H702" s="15"/>
    </row>
    <row r="703" spans="1:8" ht="19.5">
      <c r="A703" s="93"/>
      <c r="B703" s="93"/>
      <c r="C703" s="93"/>
      <c r="D703" s="94"/>
      <c r="E703" s="93"/>
      <c r="F703" s="93"/>
      <c r="G703" s="93"/>
      <c r="H703" s="15"/>
    </row>
    <row r="704" spans="1:8" ht="19.5">
      <c r="A704" s="93"/>
      <c r="B704" s="93"/>
      <c r="C704" s="93"/>
      <c r="D704" s="94"/>
      <c r="E704" s="93"/>
      <c r="F704" s="93"/>
      <c r="G704" s="93"/>
      <c r="H704" s="15"/>
    </row>
    <row r="705" spans="1:8" ht="19.5">
      <c r="A705" s="93"/>
      <c r="B705" s="93"/>
      <c r="C705" s="93"/>
      <c r="D705" s="94"/>
      <c r="E705" s="93"/>
      <c r="F705" s="93"/>
      <c r="G705" s="93"/>
      <c r="H705" s="15"/>
    </row>
    <row r="706" spans="1:8" ht="19.5">
      <c r="A706" s="93"/>
      <c r="B706" s="93"/>
      <c r="C706" s="93"/>
      <c r="D706" s="94"/>
      <c r="E706" s="93"/>
      <c r="F706" s="93"/>
      <c r="G706" s="93"/>
      <c r="H706" s="15"/>
    </row>
    <row r="707" spans="1:8" ht="19.5">
      <c r="A707" s="93"/>
      <c r="B707" s="93"/>
      <c r="C707" s="93"/>
      <c r="D707" s="94"/>
      <c r="E707" s="93"/>
      <c r="F707" s="93"/>
      <c r="G707" s="93"/>
      <c r="H707" s="15"/>
    </row>
    <row r="708" spans="1:8" ht="19.5">
      <c r="A708" s="93"/>
      <c r="B708" s="93"/>
      <c r="C708" s="93"/>
      <c r="D708" s="94"/>
      <c r="E708" s="93"/>
      <c r="F708" s="93"/>
      <c r="G708" s="93"/>
      <c r="H708" s="15"/>
    </row>
    <row r="709" spans="1:8" ht="19.5">
      <c r="A709" s="93" t="s">
        <v>482</v>
      </c>
      <c r="B709" s="93"/>
      <c r="C709" s="93"/>
      <c r="D709" s="94"/>
      <c r="E709" s="93"/>
      <c r="F709" s="93"/>
      <c r="G709" s="93"/>
      <c r="H709" s="15"/>
    </row>
    <row r="710" spans="1:8" ht="19.5">
      <c r="A710" s="93"/>
      <c r="B710" s="93"/>
      <c r="C710" s="13"/>
      <c r="D710" s="95"/>
      <c r="E710" s="95" t="s">
        <v>71</v>
      </c>
      <c r="F710" s="95"/>
      <c r="G710" s="93"/>
      <c r="H710" s="15"/>
    </row>
    <row r="711" spans="1:8" ht="19.5">
      <c r="A711" s="93" t="s">
        <v>72</v>
      </c>
      <c r="B711" s="93"/>
      <c r="C711" s="13"/>
      <c r="D711" s="97"/>
      <c r="E711" s="94">
        <v>187871.25</v>
      </c>
      <c r="F711" s="94"/>
      <c r="G711" s="93"/>
      <c r="H711" s="15"/>
    </row>
    <row r="712" spans="1:8" ht="19.5">
      <c r="A712" s="93" t="s">
        <v>375</v>
      </c>
      <c r="B712" s="93"/>
      <c r="C712" s="13"/>
      <c r="D712" s="97"/>
      <c r="E712" s="94">
        <v>302.61</v>
      </c>
      <c r="F712" s="94"/>
      <c r="G712" s="93"/>
      <c r="H712" s="15"/>
    </row>
    <row r="713" spans="1:8" ht="19.5">
      <c r="A713" s="93" t="s">
        <v>73</v>
      </c>
      <c r="B713" s="93"/>
      <c r="C713" s="13"/>
      <c r="D713" s="97"/>
      <c r="E713" s="94">
        <v>188173.86</v>
      </c>
      <c r="F713" s="94"/>
      <c r="G713" s="93"/>
      <c r="H713" s="15"/>
    </row>
    <row r="714" spans="1:8" ht="19.5">
      <c r="A714" s="93"/>
      <c r="B714" s="93"/>
      <c r="C714" s="93"/>
      <c r="D714" s="94"/>
      <c r="E714" s="93"/>
      <c r="F714" s="93"/>
      <c r="G714" s="93"/>
      <c r="H714" s="15"/>
    </row>
    <row r="715" spans="1:8" ht="19.5">
      <c r="A715" s="93"/>
      <c r="B715" s="93"/>
      <c r="C715" s="93"/>
      <c r="D715" s="94"/>
      <c r="E715" s="93"/>
      <c r="F715" s="93"/>
      <c r="G715" s="93"/>
      <c r="H715" s="15"/>
    </row>
    <row r="716" spans="1:8" ht="19.5">
      <c r="A716" s="93"/>
      <c r="B716" s="93"/>
      <c r="C716" s="93"/>
      <c r="D716" s="94"/>
      <c r="E716" s="93"/>
      <c r="F716" s="93"/>
      <c r="G716" s="93"/>
      <c r="H716" s="15"/>
    </row>
    <row r="717" spans="1:8" ht="19.5">
      <c r="A717" s="93"/>
      <c r="B717" s="93"/>
      <c r="C717" s="93"/>
      <c r="D717" s="94"/>
      <c r="E717" s="93"/>
      <c r="F717" s="93"/>
      <c r="G717" s="93"/>
      <c r="H717" s="15"/>
    </row>
    <row r="718" spans="1:8" ht="19.5">
      <c r="A718" s="93"/>
      <c r="B718" s="93"/>
      <c r="C718" s="93"/>
      <c r="D718" s="94"/>
      <c r="E718" s="93"/>
      <c r="F718" s="93"/>
      <c r="G718" s="93"/>
      <c r="H718" s="15"/>
    </row>
    <row r="719" spans="1:8" ht="19.5">
      <c r="A719" s="93"/>
      <c r="B719" s="93"/>
      <c r="C719" s="93"/>
      <c r="D719" s="94"/>
      <c r="E719" s="93"/>
      <c r="F719" s="93"/>
      <c r="G719" s="93"/>
      <c r="H719" s="15"/>
    </row>
    <row r="720" spans="1:8" ht="19.5">
      <c r="A720" s="93"/>
      <c r="B720" s="93"/>
      <c r="C720" s="93"/>
      <c r="D720" s="94"/>
      <c r="E720" s="93"/>
      <c r="F720" s="93"/>
      <c r="G720" s="93"/>
      <c r="H720" s="15"/>
    </row>
    <row r="721" spans="1:8" ht="19.5">
      <c r="A721" s="93"/>
      <c r="B721" s="93"/>
      <c r="C721" s="93"/>
      <c r="D721" s="94"/>
      <c r="E721" s="93"/>
      <c r="F721" s="93"/>
      <c r="G721" s="93"/>
      <c r="H721" s="15"/>
    </row>
    <row r="722" spans="1:8" ht="19.5">
      <c r="A722" s="93"/>
      <c r="B722" s="93"/>
      <c r="C722" s="93"/>
      <c r="D722" s="94"/>
      <c r="E722" s="93"/>
      <c r="F722" s="93"/>
      <c r="G722" s="93"/>
      <c r="H722" s="15"/>
    </row>
    <row r="723" spans="1:8" ht="19.5">
      <c r="A723" s="93"/>
      <c r="B723" s="93"/>
      <c r="C723" s="93"/>
      <c r="D723" s="94"/>
      <c r="E723" s="93"/>
      <c r="F723" s="93"/>
      <c r="G723" s="93"/>
      <c r="H723" s="15"/>
    </row>
    <row r="724" spans="1:8" ht="21">
      <c r="A724" s="96"/>
      <c r="B724" s="93"/>
      <c r="C724" s="93"/>
      <c r="D724" s="94"/>
      <c r="E724" s="93"/>
      <c r="F724" s="93"/>
      <c r="G724" s="93"/>
      <c r="H724" s="15"/>
    </row>
    <row r="725" spans="1:8" ht="19.5">
      <c r="A725" s="93"/>
      <c r="B725" s="93"/>
      <c r="C725" s="93"/>
      <c r="D725" s="94"/>
      <c r="E725" s="93"/>
      <c r="F725" s="93"/>
      <c r="G725" s="93"/>
      <c r="H725" s="15"/>
    </row>
    <row r="726" spans="1:8" ht="19.5">
      <c r="A726" s="93"/>
      <c r="B726" s="93"/>
      <c r="C726" s="93"/>
      <c r="D726" s="94"/>
      <c r="E726" s="93"/>
      <c r="F726" s="93"/>
      <c r="G726" s="93"/>
      <c r="H726" s="15"/>
    </row>
  </sheetData>
  <sheetProtection selectLockedCells="1" selectUnlockedCells="1"/>
  <conditionalFormatting sqref="E277:G278 E119:G138 E282:G292 E181:G189 E98:G117 E255:G265">
    <cfRule type="cellIs" priority="50" dxfId="9" operator="lessThan" stopIfTrue="1">
      <formula>0</formula>
    </cfRule>
  </conditionalFormatting>
  <conditionalFormatting sqref="E192:G195 E269:G273 E296:G299">
    <cfRule type="cellIs" priority="23" dxfId="9" operator="lessThan" stopIfTrue="1">
      <formula>0</formula>
    </cfRule>
  </conditionalFormatting>
  <conditionalFormatting sqref="E266:G267">
    <cfRule type="cellIs" priority="15" dxfId="9" operator="lessThan" stopIfTrue="1">
      <formula>0</formula>
    </cfRule>
  </conditionalFormatting>
  <conditionalFormatting sqref="E274:G275">
    <cfRule type="cellIs" priority="14" dxfId="9" operator="lessThan" stopIfTrue="1">
      <formula>0</formula>
    </cfRule>
  </conditionalFormatting>
  <conditionalFormatting sqref="E497:G497">
    <cfRule type="cellIs" priority="5" dxfId="9" operator="lessThan" stopIfTrue="1">
      <formula>0</formula>
    </cfRule>
  </conditionalFormatting>
  <conditionalFormatting sqref="G538:G539">
    <cfRule type="cellIs" priority="1" dxfId="9" operator="lessThan" stopIfTrue="1">
      <formula>0</formula>
    </cfRule>
  </conditionalFormatting>
  <conditionalFormatting sqref="E503:G525">
    <cfRule type="cellIs" priority="4" dxfId="9" operator="lessThan" stopIfTrue="1">
      <formula>0</formula>
    </cfRule>
  </conditionalFormatting>
  <conditionalFormatting sqref="E531:G532">
    <cfRule type="cellIs" priority="3" dxfId="9" operator="lessThan" stopIfTrue="1">
      <formula>0</formula>
    </cfRule>
  </conditionalFormatting>
  <conditionalFormatting sqref="E537:G537 E538:F539">
    <cfRule type="cellIs" priority="2" dxfId="9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8"/>
  <headerFooter differentFirst="1" alignWithMargins="0">
    <oddFooter>&amp;C&amp;F&amp;RStrana &amp;P</oddFooter>
  </headerFooter>
  <rowBreaks count="12" manualBreakCount="12">
    <brk id="28" max="7" man="1"/>
    <brk id="51" max="255" man="1"/>
    <brk id="92" max="255" man="1"/>
    <brk id="166" max="7" man="1"/>
    <brk id="240" max="7" man="1"/>
    <brk id="305" max="7" man="1"/>
    <brk id="379" max="7" man="1"/>
    <brk id="452" max="7" man="1"/>
    <brk id="526" max="7" man="1"/>
    <brk id="593" max="7" man="1"/>
    <brk id="661" max="7" man="1"/>
    <brk id="73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Používateľ balíka Microsoft Office</cp:lastModifiedBy>
  <cp:lastPrinted>2020-06-24T11:08:26Z</cp:lastPrinted>
  <dcterms:created xsi:type="dcterms:W3CDTF">1997-01-24T11:07:25Z</dcterms:created>
  <dcterms:modified xsi:type="dcterms:W3CDTF">2020-07-14T13:46:26Z</dcterms:modified>
  <cp:category/>
  <cp:version/>
  <cp:contentType/>
  <cp:contentStatus/>
</cp:coreProperties>
</file>